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25" windowWidth="12120" windowHeight="8835" activeTab="0"/>
  </bookViews>
  <sheets>
    <sheet name="PnL" sheetId="1" r:id="rId1"/>
    <sheet name="B.Sheet" sheetId="2" r:id="rId2"/>
    <sheet name="cash flow" sheetId="3" r:id="rId3"/>
    <sheet name="changes in equity" sheetId="4" r:id="rId4"/>
    <sheet name="Part A2" sheetId="5" r:id="rId5"/>
  </sheets>
  <definedNames>
    <definedName name="_xlnm.Print_Area" localSheetId="1">'B.Sheet'!$A$1:$G$58</definedName>
    <definedName name="_xlnm.Print_Area" localSheetId="2">'cash flow'!$A$1:$K$57</definedName>
    <definedName name="_xlnm.Print_Area" localSheetId="3">'changes in equity'!$A$1:$K$39</definedName>
  </definedNames>
  <calcPr fullCalcOnLoad="1"/>
</workbook>
</file>

<file path=xl/sharedStrings.xml><?xml version="1.0" encoding="utf-8"?>
<sst xmlns="http://schemas.openxmlformats.org/spreadsheetml/2006/main" count="236" uniqueCount="132">
  <si>
    <t>EASTERN PACIFIC INDUSTRIAL CORPORATION BERHAD</t>
  </si>
  <si>
    <t>Company no: 66667-K</t>
  </si>
  <si>
    <t>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</si>
  <si>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</si>
  <si>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</si>
  <si>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</si>
  <si>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</si>
  <si>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</si>
  <si>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</si>
  <si>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</si>
  <si>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</si>
  <si>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Revenue</t>
  </si>
  <si>
    <t>Other operating income</t>
  </si>
  <si>
    <t>Profit from operations</t>
  </si>
  <si>
    <t>Tax</t>
  </si>
  <si>
    <t>Net profit for the period</t>
  </si>
  <si>
    <t>Earnings per share (sen)</t>
  </si>
  <si>
    <t>- basic</t>
  </si>
  <si>
    <t>- diluted</t>
  </si>
  <si>
    <t>Dividends per share (sen)</t>
  </si>
  <si>
    <t>AS AT END OF</t>
  </si>
  <si>
    <t>AS AT PRECEDING</t>
  </si>
  <si>
    <t>FINANCIAL</t>
  </si>
  <si>
    <t>YEAR END</t>
  </si>
  <si>
    <t>RM' 000</t>
  </si>
  <si>
    <t>Property, plant and equipment</t>
  </si>
  <si>
    <t>Long term investments</t>
  </si>
  <si>
    <t>Current assets</t>
  </si>
  <si>
    <t xml:space="preserve">         </t>
  </si>
  <si>
    <t>Inventories</t>
  </si>
  <si>
    <t>Current liabilities</t>
  </si>
  <si>
    <t>Provision for taxation</t>
  </si>
  <si>
    <t xml:space="preserve">Net current assets </t>
  </si>
  <si>
    <t>Total</t>
  </si>
  <si>
    <t>Shareholders' funds</t>
  </si>
  <si>
    <t>Share capital</t>
  </si>
  <si>
    <t>Reserves</t>
  </si>
  <si>
    <t>Minority interests</t>
  </si>
  <si>
    <t>Other long term liabilities</t>
  </si>
  <si>
    <t>Deferred taxation</t>
  </si>
  <si>
    <t xml:space="preserve"> </t>
  </si>
  <si>
    <t>Net tangible assets per share ( RM )</t>
  </si>
  <si>
    <t xml:space="preserve">        CUMULATIVE QUARTER</t>
  </si>
  <si>
    <t xml:space="preserve">Share </t>
  </si>
  <si>
    <t xml:space="preserve">Revaluation </t>
  </si>
  <si>
    <t xml:space="preserve">Retained </t>
  </si>
  <si>
    <t>premium</t>
  </si>
  <si>
    <t>reserve</t>
  </si>
  <si>
    <t>earnings</t>
  </si>
  <si>
    <t>CONDENSED CONSOLIDATED STATEMENT OF CHANGES IN EQUITY</t>
  </si>
  <si>
    <t>CONDENSED CONSOLIDATED CASH FLOW STATEMENTS</t>
  </si>
  <si>
    <t>PART A2: SUMMARY OF KEY FINANCIAL INFORMATION</t>
  </si>
  <si>
    <t>Net tangible assets per share (RM)</t>
  </si>
  <si>
    <t>Gross interest expenses</t>
  </si>
  <si>
    <t>Share Capital</t>
  </si>
  <si>
    <t>Profit after tax</t>
  </si>
  <si>
    <t xml:space="preserve">Cash &amp; cash equivalents: </t>
  </si>
  <si>
    <t>Changes in cash &amp; cash equivalents</t>
  </si>
  <si>
    <t>Operating Activities</t>
  </si>
  <si>
    <t>Investing Activities</t>
  </si>
  <si>
    <t>Changes in working capital</t>
  </si>
  <si>
    <t>Net change in current assets</t>
  </si>
  <si>
    <t>Net change in current liabilities</t>
  </si>
  <si>
    <t>Net cash flows from operating activities</t>
  </si>
  <si>
    <t>Cash from operation</t>
  </si>
  <si>
    <t>Tax paid</t>
  </si>
  <si>
    <t>Adjustments for non cash flow:</t>
  </si>
  <si>
    <t>Non-cash items</t>
  </si>
  <si>
    <t>Retirement benefits paid</t>
  </si>
  <si>
    <t>depreciaitom</t>
  </si>
  <si>
    <t>profit from disposal</t>
  </si>
  <si>
    <t>doubtful debts</t>
  </si>
  <si>
    <t>diminution</t>
  </si>
  <si>
    <t xml:space="preserve">Gross interest income </t>
  </si>
  <si>
    <t>Tax recoverable</t>
  </si>
  <si>
    <t>Cash and cash equivalents</t>
  </si>
  <si>
    <t>Movement during the year:</t>
  </si>
  <si>
    <t>Other operating receipt</t>
  </si>
  <si>
    <t>- at start of year</t>
  </si>
  <si>
    <t>- at end of year</t>
  </si>
  <si>
    <t>Net cash flows used in investing activities</t>
  </si>
  <si>
    <t>Trade and other payables</t>
  </si>
  <si>
    <t>Trade and other receivables</t>
  </si>
  <si>
    <t>PART A3: ADDITIONAL INFORMATION</t>
  </si>
  <si>
    <t>and approved by the Board of Directors.</t>
  </si>
  <si>
    <t>31/3/2003</t>
  </si>
  <si>
    <t xml:space="preserve">The Unaudited Condensed Consolidated Income Statements presented below have been reviewed </t>
  </si>
  <si>
    <t>The Unaudited Condensed Consolidated Balance Sheets presented below have been reviewed</t>
  </si>
  <si>
    <t>CONDENSED CONSOLIDATED BALANCE SHEETS</t>
  </si>
  <si>
    <t>by the Board of Directors.</t>
  </si>
  <si>
    <t>At 1 January 2003</t>
  </si>
  <si>
    <t>31/03/2003</t>
  </si>
  <si>
    <t>(Audited)</t>
  </si>
  <si>
    <t>Provision for retirement benefits</t>
  </si>
  <si>
    <t>Operating expenses</t>
  </si>
  <si>
    <t>CONDENSED CONSOLIDATED INCOME STATEMENTS</t>
  </si>
  <si>
    <t>FOR THE PERIOD ENDED 31 MARCH 2004</t>
  </si>
  <si>
    <t>31/03/2004</t>
  </si>
  <si>
    <t>AS AT 31 MARCH 2004</t>
  </si>
  <si>
    <t>31/12/2003</t>
  </si>
  <si>
    <t>31/3/2004</t>
  </si>
  <si>
    <t>Less : Non current liabilities</t>
  </si>
  <si>
    <t>Land held for development</t>
  </si>
  <si>
    <t>At 1 January 2004</t>
  </si>
  <si>
    <t>At 31 March 2004</t>
  </si>
  <si>
    <t>Dividend</t>
  </si>
  <si>
    <t>At 31 March 2003</t>
  </si>
  <si>
    <t>FOR THE FINANCIAL PERIOD ENDED 31 MARCH 2004</t>
  </si>
  <si>
    <t>Purchase of short term investmentts</t>
  </si>
  <si>
    <t>Purchase of long term investments</t>
  </si>
  <si>
    <t>Financing Activities</t>
  </si>
  <si>
    <t>Dividends paid to shareholders</t>
  </si>
  <si>
    <t>Addition of  property, plant and equipment</t>
  </si>
  <si>
    <t xml:space="preserve">The Unaudited Condensed Cash Flow Statements presented below have been reviewed and approved </t>
  </si>
  <si>
    <t xml:space="preserve">              INDIVIDUAL QUARTER</t>
  </si>
  <si>
    <t xml:space="preserve">               INDIVIDUAL QUARTER</t>
  </si>
  <si>
    <t xml:space="preserve">          CUMULATIVE QUARTER</t>
  </si>
  <si>
    <t>Non Current assets</t>
  </si>
  <si>
    <t>Capital and reserve</t>
  </si>
  <si>
    <t>(The Condensed Consolidated Balance Sheets should be read in conjunction with the audited financial</t>
  </si>
  <si>
    <t>statements of the Group for the year ended 31 December 2003)</t>
  </si>
  <si>
    <t>(The Condensed Consolidated Income Statements should be read in conjunction with the audited financial</t>
  </si>
  <si>
    <t>Profit before tax</t>
  </si>
  <si>
    <t>Profit after tax and minority interest</t>
  </si>
  <si>
    <t xml:space="preserve">(The Condensed Consolidated Statements of Changes in Equity should be read in conjunction with the annual </t>
  </si>
  <si>
    <t>financial statements of the Group for the year ended 31 December 2003)</t>
  </si>
  <si>
    <t>approved by the Board of Directors.</t>
  </si>
  <si>
    <t>The Unaudited Condensed Consolidated Statement of Changes in Equity presented below have been reviewed and</t>
  </si>
  <si>
    <t xml:space="preserve">            INDIVIDUAL QUARTER</t>
  </si>
  <si>
    <t xml:space="preserve">(The Condensed Consolidated Cash Flow Statements should be read in conjunction with the annual </t>
  </si>
  <si>
    <t>Basic earnings per share (sen)</t>
  </si>
  <si>
    <t>Minority interest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</si>
</sst>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41" fontId="4" fillId="0" borderId="0" xfId="15" applyNumberFormat="1" applyFont="1" applyAlignment="1">
      <alignment/>
    </xf>
    <xf numFmtId="41" fontId="4" fillId="0" borderId="0" xfId="15" applyNumberFormat="1" applyFont="1" applyBorder="1" applyAlignment="1">
      <alignment/>
    </xf>
    <xf numFmtId="41" fontId="4" fillId="0" borderId="1" xfId="15" applyNumberFormat="1" applyFont="1" applyBorder="1" applyAlignment="1">
      <alignment/>
    </xf>
    <xf numFmtId="41" fontId="4" fillId="0" borderId="2" xfId="15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 indent="1"/>
    </xf>
    <xf numFmtId="43" fontId="4" fillId="0" borderId="0" xfId="0" applyNumberFormat="1" applyFont="1" applyAlignment="1">
      <alignment/>
    </xf>
    <xf numFmtId="43" fontId="4" fillId="0" borderId="0" xfId="15" applyFont="1" applyAlignment="1">
      <alignment/>
    </xf>
    <xf numFmtId="14" fontId="3" fillId="0" borderId="0" xfId="0" applyNumberFormat="1" applyFont="1" applyFill="1" applyAlignment="1">
      <alignment horizontal="center"/>
    </xf>
    <xf numFmtId="164" fontId="4" fillId="0" borderId="0" xfId="15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41" fontId="4" fillId="0" borderId="0" xfId="15" applyNumberFormat="1" applyFont="1" applyFill="1" applyAlignment="1">
      <alignment/>
    </xf>
    <xf numFmtId="41" fontId="4" fillId="0" borderId="1" xfId="15" applyNumberFormat="1" applyFont="1" applyFill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3" xfId="15" applyNumberFormat="1" applyFont="1" applyFill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41" fontId="4" fillId="0" borderId="3" xfId="15" applyNumberFormat="1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/>
    </xf>
    <xf numFmtId="41" fontId="4" fillId="0" borderId="2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15" fontId="4" fillId="0" borderId="0" xfId="0" applyNumberFormat="1" applyFont="1" applyAlignment="1">
      <alignment horizontal="left" indent="3"/>
    </xf>
    <xf numFmtId="4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indent="1"/>
    </xf>
    <xf numFmtId="41" fontId="4" fillId="0" borderId="0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.57421875" style="2" customWidth="1"/>
    <col min="2" max="2" width="29.28125" style="2" customWidth="1"/>
    <col min="3" max="3" width="18.421875" style="2" customWidth="1"/>
    <col min="4" max="4" width="24.140625" style="2" customWidth="1"/>
    <col min="5" max="5" width="17.7109375" style="2" customWidth="1"/>
    <col min="6" max="6" width="22.00390625" style="2" customWidth="1"/>
    <col min="7" max="7" width="10.00390625" style="2" customWidth="1"/>
    <col min="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2" t="s">
        <v>2</v>
      </c>
    </row>
    <row r="6" ht="15">
      <c r="A6" s="1" t="s">
        <v>95</v>
      </c>
    </row>
    <row r="7" ht="15">
      <c r="A7" s="1" t="s">
        <v>96</v>
      </c>
    </row>
    <row r="8" ht="15">
      <c r="A8" s="1"/>
    </row>
    <row r="9" ht="15">
      <c r="A9" s="2" t="s">
        <v>86</v>
      </c>
    </row>
    <row r="10" ht="15">
      <c r="A10" s="2" t="s">
        <v>84</v>
      </c>
    </row>
    <row r="11" ht="15">
      <c r="C11" s="3"/>
    </row>
    <row r="12" spans="3:6" ht="15">
      <c r="C12" s="4" t="s">
        <v>128</v>
      </c>
      <c r="D12" s="5"/>
      <c r="E12" s="4" t="s">
        <v>116</v>
      </c>
      <c r="F12" s="5"/>
    </row>
    <row r="13" spans="3:6" ht="15">
      <c r="C13" s="5" t="s">
        <v>3</v>
      </c>
      <c r="D13" s="5" t="s">
        <v>4</v>
      </c>
      <c r="E13" s="5" t="s">
        <v>3</v>
      </c>
      <c r="F13" s="5" t="s">
        <v>4</v>
      </c>
    </row>
    <row r="14" spans="3:6" ht="15">
      <c r="C14" s="5" t="s">
        <v>5</v>
      </c>
      <c r="D14" s="6" t="s">
        <v>6</v>
      </c>
      <c r="E14" s="6" t="s">
        <v>5</v>
      </c>
      <c r="F14" s="6" t="s">
        <v>6</v>
      </c>
    </row>
    <row r="15" spans="3:6" ht="15">
      <c r="C15" s="5" t="s">
        <v>7</v>
      </c>
      <c r="D15" s="6" t="s">
        <v>7</v>
      </c>
      <c r="E15" s="6" t="s">
        <v>8</v>
      </c>
      <c r="F15" s="6" t="s">
        <v>9</v>
      </c>
    </row>
    <row r="16" spans="3:6" ht="15">
      <c r="C16" s="7" t="s">
        <v>97</v>
      </c>
      <c r="D16" s="8" t="s">
        <v>91</v>
      </c>
      <c r="E16" s="8" t="s">
        <v>97</v>
      </c>
      <c r="F16" s="8" t="s">
        <v>91</v>
      </c>
    </row>
    <row r="17" spans="3:6" ht="15">
      <c r="C17" s="5" t="s">
        <v>10</v>
      </c>
      <c r="D17" s="6" t="s">
        <v>10</v>
      </c>
      <c r="E17" s="6" t="s">
        <v>10</v>
      </c>
      <c r="F17" s="6" t="s">
        <v>10</v>
      </c>
    </row>
    <row r="18" spans="4:6" ht="15">
      <c r="D18" s="9"/>
      <c r="E18" s="9"/>
      <c r="F18" s="9"/>
    </row>
    <row r="19" ht="15">
      <c r="C19" s="10"/>
    </row>
    <row r="20" spans="2:6" ht="15">
      <c r="B20" s="1" t="s">
        <v>11</v>
      </c>
      <c r="C20" s="11">
        <v>17596</v>
      </c>
      <c r="D20" s="11">
        <v>15331</v>
      </c>
      <c r="E20" s="11">
        <f aca="true" t="shared" si="0" ref="E20:F22">C20</f>
        <v>17596</v>
      </c>
      <c r="F20" s="11">
        <f t="shared" si="0"/>
        <v>15331</v>
      </c>
    </row>
    <row r="21" spans="2:6" ht="15">
      <c r="B21" s="2" t="s">
        <v>94</v>
      </c>
      <c r="C21" s="12">
        <v>-10066</v>
      </c>
      <c r="D21" s="12">
        <v>-8724</v>
      </c>
      <c r="E21" s="12">
        <f t="shared" si="0"/>
        <v>-10066</v>
      </c>
      <c r="F21" s="12">
        <f t="shared" si="0"/>
        <v>-8724</v>
      </c>
    </row>
    <row r="22" spans="2:6" ht="15">
      <c r="B22" s="2" t="s">
        <v>12</v>
      </c>
      <c r="C22" s="13">
        <v>742</v>
      </c>
      <c r="D22" s="13">
        <v>773</v>
      </c>
      <c r="E22" s="13">
        <f t="shared" si="0"/>
        <v>742</v>
      </c>
      <c r="F22" s="13">
        <f t="shared" si="0"/>
        <v>773</v>
      </c>
    </row>
    <row r="23" spans="3:6" ht="15">
      <c r="C23" s="11"/>
      <c r="D23" s="11"/>
      <c r="E23" s="11"/>
      <c r="F23" s="11"/>
    </row>
    <row r="24" spans="2:6" ht="15">
      <c r="B24" s="1" t="s">
        <v>13</v>
      </c>
      <c r="C24" s="11">
        <f>SUM(C20:C23)</f>
        <v>8272</v>
      </c>
      <c r="D24" s="11">
        <f>SUM(D20:D23)</f>
        <v>7380</v>
      </c>
      <c r="E24" s="11">
        <f>SUM(E20:E23)</f>
        <v>8272</v>
      </c>
      <c r="F24" s="11">
        <f>SUM(F20:F23)</f>
        <v>7380</v>
      </c>
    </row>
    <row r="25" spans="2:6" ht="15">
      <c r="B25" s="2" t="s">
        <v>14</v>
      </c>
      <c r="C25" s="13">
        <f>-2035-148</f>
        <v>-2183</v>
      </c>
      <c r="D25" s="13">
        <f>-2243</f>
        <v>-2243</v>
      </c>
      <c r="E25" s="13">
        <f>C25</f>
        <v>-2183</v>
      </c>
      <c r="F25" s="13">
        <f>D25</f>
        <v>-2243</v>
      </c>
    </row>
    <row r="26" spans="3:6" ht="15">
      <c r="C26" s="11"/>
      <c r="D26" s="11"/>
      <c r="E26" s="11"/>
      <c r="F26" s="11"/>
    </row>
    <row r="27" spans="2:6" ht="15">
      <c r="B27" s="1" t="s">
        <v>55</v>
      </c>
      <c r="C27" s="11">
        <f>SUM(C24:C25)</f>
        <v>6089</v>
      </c>
      <c r="D27" s="11">
        <f>SUM(D24:D25)</f>
        <v>5137</v>
      </c>
      <c r="E27" s="11">
        <f>SUM(E24:E25)</f>
        <v>6089</v>
      </c>
      <c r="F27" s="11">
        <f>SUM(F24:F25)</f>
        <v>5137</v>
      </c>
    </row>
    <row r="28" spans="2:6" ht="15">
      <c r="B28" s="2" t="s">
        <v>131</v>
      </c>
      <c r="C28" s="11">
        <v>-55</v>
      </c>
      <c r="D28" s="11">
        <v>-47</v>
      </c>
      <c r="E28" s="11">
        <f>C28</f>
        <v>-55</v>
      </c>
      <c r="F28" s="11">
        <f>D28</f>
        <v>-47</v>
      </c>
    </row>
    <row r="29" spans="3:6" ht="15">
      <c r="C29" s="11"/>
      <c r="D29" s="11"/>
      <c r="E29" s="11"/>
      <c r="F29" s="11"/>
    </row>
    <row r="30" spans="2:6" ht="15.75" thickBot="1">
      <c r="B30" s="1" t="s">
        <v>15</v>
      </c>
      <c r="C30" s="14">
        <f>SUM(C27:C28)</f>
        <v>6034</v>
      </c>
      <c r="D30" s="14">
        <f>SUM(D27:D28)</f>
        <v>5090</v>
      </c>
      <c r="E30" s="14">
        <f>SUM(E27:E28)</f>
        <v>6034</v>
      </c>
      <c r="F30" s="14">
        <f>SUM(F27:F28)</f>
        <v>5090</v>
      </c>
    </row>
    <row r="31" ht="15.75" thickTop="1">
      <c r="C31" s="15"/>
    </row>
    <row r="33" ht="15">
      <c r="B33" s="2" t="s">
        <v>16</v>
      </c>
    </row>
    <row r="34" spans="2:6" ht="15">
      <c r="B34" s="16" t="s">
        <v>17</v>
      </c>
      <c r="C34" s="17">
        <f>(C30/80650)*100</f>
        <v>7.481711097334159</v>
      </c>
      <c r="D34" s="17">
        <f>(D30/80650)*100</f>
        <v>6.311221326720397</v>
      </c>
      <c r="E34" s="17">
        <f>(E30/80650)*100</f>
        <v>7.481711097334159</v>
      </c>
      <c r="F34" s="17">
        <f>(F30/80650)*100</f>
        <v>6.311221326720397</v>
      </c>
    </row>
    <row r="35" spans="2:6" ht="15">
      <c r="B35" s="16" t="s">
        <v>18</v>
      </c>
      <c r="C35" s="17">
        <f>C34</f>
        <v>7.481711097334159</v>
      </c>
      <c r="D35" s="17">
        <f>D34</f>
        <v>6.311221326720397</v>
      </c>
      <c r="E35" s="17">
        <f>E34</f>
        <v>7.481711097334159</v>
      </c>
      <c r="F35" s="17">
        <f>F34</f>
        <v>6.311221326720397</v>
      </c>
    </row>
    <row r="37" ht="15">
      <c r="B37" s="2" t="s">
        <v>19</v>
      </c>
    </row>
    <row r="38" spans="2:6" ht="15">
      <c r="B38" s="16" t="s">
        <v>17</v>
      </c>
      <c r="C38" s="18">
        <v>0</v>
      </c>
      <c r="D38" s="18">
        <v>0</v>
      </c>
      <c r="E38" s="18">
        <v>0</v>
      </c>
      <c r="F38" s="18">
        <v>0</v>
      </c>
    </row>
    <row r="39" spans="2:6" ht="15">
      <c r="B39" s="16" t="s">
        <v>18</v>
      </c>
      <c r="C39" s="18">
        <v>0</v>
      </c>
      <c r="D39" s="18">
        <v>0</v>
      </c>
      <c r="E39" s="18">
        <v>0</v>
      </c>
      <c r="F39" s="18">
        <v>0</v>
      </c>
    </row>
    <row r="41" ht="15">
      <c r="A41" s="2" t="s">
        <v>121</v>
      </c>
    </row>
    <row r="42" ht="15">
      <c r="A42" s="2" t="s">
        <v>120</v>
      </c>
    </row>
  </sheetData>
  <printOptions/>
  <pageMargins left="0.92" right="0.47" top="0.57" bottom="1" header="0.5" footer="0.5"/>
  <pageSetup fitToHeight="1" fitToWidth="1" horizontalDpi="600" verticalDpi="600" orientation="portrait" paperSize="9" scale="78" r:id="rId1"/>
  <rowBreaks count="1" manualBreakCount="1">
    <brk id="26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D13" sqref="D13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40.140625" style="2" customWidth="1"/>
    <col min="4" max="4" width="18.00390625" style="2" bestFit="1" customWidth="1"/>
    <col min="5" max="5" width="2.7109375" style="2" customWidth="1"/>
    <col min="6" max="6" width="23.421875" style="2" bestFit="1" customWidth="1"/>
    <col min="7" max="7" width="12.28125" style="2" bestFit="1" customWidth="1"/>
    <col min="8" max="8" width="10.140625" style="2" bestFit="1" customWidth="1"/>
    <col min="9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2" t="s">
        <v>2</v>
      </c>
    </row>
    <row r="6" ht="15">
      <c r="A6" s="1" t="s">
        <v>88</v>
      </c>
    </row>
    <row r="7" ht="15">
      <c r="A7" s="1" t="s">
        <v>98</v>
      </c>
    </row>
    <row r="8" ht="15">
      <c r="A8" s="1"/>
    </row>
    <row r="9" ht="15">
      <c r="A9" s="2" t="s">
        <v>87</v>
      </c>
    </row>
    <row r="10" ht="15">
      <c r="A10" s="2" t="s">
        <v>84</v>
      </c>
    </row>
    <row r="12" ht="15">
      <c r="F12" s="5" t="s">
        <v>92</v>
      </c>
    </row>
    <row r="13" spans="2:6" ht="15">
      <c r="B13" s="1"/>
      <c r="D13" s="5" t="s">
        <v>20</v>
      </c>
      <c r="E13" s="5"/>
      <c r="F13" s="6" t="s">
        <v>21</v>
      </c>
    </row>
    <row r="14" spans="4:6" ht="15">
      <c r="D14" s="5" t="s">
        <v>3</v>
      </c>
      <c r="E14" s="5"/>
      <c r="F14" s="6" t="s">
        <v>22</v>
      </c>
    </row>
    <row r="15" spans="4:6" ht="15">
      <c r="D15" s="5" t="s">
        <v>7</v>
      </c>
      <c r="E15" s="5"/>
      <c r="F15" s="6" t="s">
        <v>23</v>
      </c>
    </row>
    <row r="16" spans="4:6" ht="15">
      <c r="D16" s="7" t="s">
        <v>100</v>
      </c>
      <c r="E16" s="7"/>
      <c r="F16" s="8" t="s">
        <v>99</v>
      </c>
    </row>
    <row r="17" spans="4:6" ht="15">
      <c r="D17" s="7"/>
      <c r="E17" s="7"/>
      <c r="F17" s="19"/>
    </row>
    <row r="18" spans="4:6" ht="15">
      <c r="D18" s="5" t="s">
        <v>24</v>
      </c>
      <c r="E18" s="5"/>
      <c r="F18" s="5" t="s">
        <v>24</v>
      </c>
    </row>
    <row r="19" ht="15">
      <c r="B19" s="1" t="s">
        <v>117</v>
      </c>
    </row>
    <row r="20" spans="1:8" ht="15">
      <c r="A20" s="3"/>
      <c r="B20" s="2" t="s">
        <v>25</v>
      </c>
      <c r="D20" s="20">
        <v>154688</v>
      </c>
      <c r="E20" s="20"/>
      <c r="F20" s="20">
        <f>152978-1</f>
        <v>152977</v>
      </c>
      <c r="H20" s="21"/>
    </row>
    <row r="21" spans="1:8" ht="15">
      <c r="A21" s="3"/>
      <c r="B21" s="2" t="s">
        <v>102</v>
      </c>
      <c r="D21" s="20">
        <v>595</v>
      </c>
      <c r="E21" s="20"/>
      <c r="F21" s="20">
        <v>595</v>
      </c>
      <c r="H21" s="21"/>
    </row>
    <row r="22" spans="1:8" ht="15">
      <c r="A22" s="3"/>
      <c r="B22" s="2" t="s">
        <v>26</v>
      </c>
      <c r="D22" s="20">
        <f>372+30030</f>
        <v>30402</v>
      </c>
      <c r="E22" s="20"/>
      <c r="F22" s="20">
        <v>372</v>
      </c>
      <c r="H22" s="21"/>
    </row>
    <row r="23" spans="1:8" ht="15">
      <c r="A23" s="3"/>
      <c r="D23" s="20"/>
      <c r="E23" s="20"/>
      <c r="F23" s="20"/>
      <c r="H23" s="21"/>
    </row>
    <row r="24" spans="1:8" ht="15">
      <c r="A24" s="3"/>
      <c r="B24" s="1" t="s">
        <v>27</v>
      </c>
      <c r="D24" s="20"/>
      <c r="E24" s="20"/>
      <c r="F24" s="20"/>
      <c r="H24" s="21"/>
    </row>
    <row r="25" spans="1:8" ht="15">
      <c r="A25" s="3"/>
      <c r="B25" s="2" t="s">
        <v>28</v>
      </c>
      <c r="C25" s="2" t="s">
        <v>29</v>
      </c>
      <c r="D25" s="20">
        <v>1735</v>
      </c>
      <c r="E25" s="20"/>
      <c r="F25" s="20">
        <f>1658-1</f>
        <v>1657</v>
      </c>
      <c r="H25" s="21"/>
    </row>
    <row r="26" spans="1:8" ht="15">
      <c r="A26" s="3"/>
      <c r="C26" s="2" t="s">
        <v>82</v>
      </c>
      <c r="D26" s="20">
        <v>36674</v>
      </c>
      <c r="E26" s="20"/>
      <c r="F26" s="20">
        <f>12068+25244</f>
        <v>37312</v>
      </c>
      <c r="H26" s="21"/>
    </row>
    <row r="27" spans="1:8" ht="15">
      <c r="A27" s="3"/>
      <c r="C27" s="2" t="s">
        <v>74</v>
      </c>
      <c r="D27" s="20">
        <v>5062</v>
      </c>
      <c r="E27" s="20"/>
      <c r="F27" s="20">
        <v>5074</v>
      </c>
      <c r="H27" s="21"/>
    </row>
    <row r="28" spans="1:8" ht="15">
      <c r="A28" s="3"/>
      <c r="C28" s="2" t="s">
        <v>75</v>
      </c>
      <c r="D28" s="22">
        <v>65880</v>
      </c>
      <c r="E28" s="23"/>
      <c r="F28" s="22">
        <v>94982</v>
      </c>
      <c r="H28" s="21"/>
    </row>
    <row r="29" spans="1:8" ht="15">
      <c r="A29" s="3"/>
      <c r="D29" s="20">
        <f>SUM(D25:D28)</f>
        <v>109351</v>
      </c>
      <c r="E29" s="20"/>
      <c r="F29" s="20">
        <f>SUM(F25:F28)</f>
        <v>139025</v>
      </c>
      <c r="G29" s="21"/>
      <c r="H29" s="21"/>
    </row>
    <row r="30" spans="1:8" ht="15">
      <c r="A30" s="3"/>
      <c r="B30" s="1" t="s">
        <v>30</v>
      </c>
      <c r="D30" s="20"/>
      <c r="E30" s="20"/>
      <c r="F30" s="20"/>
      <c r="H30" s="21"/>
    </row>
    <row r="31" spans="1:8" ht="15">
      <c r="A31" s="3"/>
      <c r="C31" s="2" t="s">
        <v>81</v>
      </c>
      <c r="D31" s="20">
        <f>11801-61</f>
        <v>11740</v>
      </c>
      <c r="E31" s="20"/>
      <c r="F31" s="20">
        <f>188+11215+1</f>
        <v>11404</v>
      </c>
      <c r="H31" s="21"/>
    </row>
    <row r="32" spans="1:8" ht="15">
      <c r="A32" s="3"/>
      <c r="C32" s="2" t="s">
        <v>31</v>
      </c>
      <c r="D32" s="22">
        <v>61</v>
      </c>
      <c r="E32" s="20"/>
      <c r="F32" s="22">
        <v>268</v>
      </c>
      <c r="H32" s="21"/>
    </row>
    <row r="33" spans="1:8" ht="15">
      <c r="A33" s="3"/>
      <c r="D33" s="21">
        <f>SUM(D31:D32)</f>
        <v>11801</v>
      </c>
      <c r="E33" s="21"/>
      <c r="F33" s="21">
        <f>SUM(F31:F32)</f>
        <v>11672</v>
      </c>
      <c r="H33" s="21"/>
    </row>
    <row r="34" spans="1:8" ht="15">
      <c r="A34" s="3"/>
      <c r="D34" s="20"/>
      <c r="E34" s="20"/>
      <c r="F34" s="21"/>
      <c r="H34" s="21"/>
    </row>
    <row r="35" spans="1:8" ht="15">
      <c r="A35" s="3"/>
      <c r="B35" s="2" t="s">
        <v>32</v>
      </c>
      <c r="D35" s="21">
        <f>D29-D33</f>
        <v>97550</v>
      </c>
      <c r="E35" s="21"/>
      <c r="F35" s="21">
        <f>F29-F33</f>
        <v>127353</v>
      </c>
      <c r="H35" s="21"/>
    </row>
    <row r="36" spans="1:8" ht="15">
      <c r="A36" s="3"/>
      <c r="D36" s="20"/>
      <c r="E36" s="20"/>
      <c r="F36" s="21"/>
      <c r="H36" s="21"/>
    </row>
    <row r="37" spans="1:8" ht="15">
      <c r="A37" s="3"/>
      <c r="B37" s="1" t="s">
        <v>101</v>
      </c>
      <c r="D37" s="20"/>
      <c r="E37" s="20"/>
      <c r="F37" s="21"/>
      <c r="H37" s="21"/>
    </row>
    <row r="38" spans="1:8" ht="15">
      <c r="A38" s="3"/>
      <c r="B38" s="2" t="s">
        <v>38</v>
      </c>
      <c r="D38" s="20">
        <v>3962</v>
      </c>
      <c r="E38" s="20"/>
      <c r="F38" s="15">
        <v>3607</v>
      </c>
      <c r="H38" s="21"/>
    </row>
    <row r="39" spans="1:8" ht="15">
      <c r="A39" s="3"/>
      <c r="D39" s="20"/>
      <c r="E39" s="20"/>
      <c r="F39" s="21"/>
      <c r="H39" s="21"/>
    </row>
    <row r="40" spans="1:8" ht="15">
      <c r="A40" s="3"/>
      <c r="B40" s="2" t="s">
        <v>39</v>
      </c>
      <c r="D40" s="20">
        <f>21848+148</f>
        <v>21996</v>
      </c>
      <c r="E40" s="20"/>
      <c r="F40" s="21">
        <v>21848</v>
      </c>
      <c r="H40" s="21"/>
    </row>
    <row r="41" spans="4:8" ht="15">
      <c r="D41" s="20"/>
      <c r="E41" s="20"/>
      <c r="F41" s="21"/>
      <c r="H41" s="21"/>
    </row>
    <row r="42" spans="1:8" ht="15.75" thickBot="1">
      <c r="A42" s="3"/>
      <c r="C42" s="2" t="s">
        <v>33</v>
      </c>
      <c r="D42" s="24">
        <f>D20+D22+D35-D38-D40+D21</f>
        <v>257277</v>
      </c>
      <c r="E42" s="24"/>
      <c r="F42" s="24">
        <f>F20+F22+F35-F38-F40+F21</f>
        <v>255842</v>
      </c>
      <c r="H42" s="21"/>
    </row>
    <row r="43" spans="1:8" ht="15.75" thickTop="1">
      <c r="A43" s="3"/>
      <c r="D43" s="20"/>
      <c r="E43" s="20"/>
      <c r="F43" s="25"/>
      <c r="H43" s="21"/>
    </row>
    <row r="44" spans="1:8" ht="15">
      <c r="A44" s="3"/>
      <c r="B44" s="1" t="s">
        <v>118</v>
      </c>
      <c r="D44" s="20"/>
      <c r="E44" s="20"/>
      <c r="F44" s="21"/>
      <c r="H44" s="21"/>
    </row>
    <row r="45" spans="1:8" ht="15">
      <c r="A45" s="3"/>
      <c r="B45" s="2" t="s">
        <v>35</v>
      </c>
      <c r="D45" s="20">
        <f>80650000/1000</f>
        <v>80650</v>
      </c>
      <c r="E45" s="20"/>
      <c r="F45" s="21">
        <v>80650</v>
      </c>
      <c r="H45" s="21"/>
    </row>
    <row r="46" spans="1:8" ht="15">
      <c r="A46" s="3"/>
      <c r="B46" s="2" t="s">
        <v>36</v>
      </c>
      <c r="D46" s="22">
        <v>174680</v>
      </c>
      <c r="E46" s="20"/>
      <c r="F46" s="26">
        <f>173294-3</f>
        <v>173291</v>
      </c>
      <c r="H46" s="21"/>
    </row>
    <row r="47" spans="1:8" ht="15">
      <c r="A47" s="3"/>
      <c r="B47" s="2" t="s">
        <v>34</v>
      </c>
      <c r="D47" s="20">
        <f>SUM(D45:D46)</f>
        <v>255330</v>
      </c>
      <c r="E47" s="20"/>
      <c r="F47" s="21">
        <f>SUM(F45:F46)</f>
        <v>253941</v>
      </c>
      <c r="G47" s="21"/>
      <c r="H47" s="21"/>
    </row>
    <row r="48" spans="1:8" ht="15">
      <c r="A48" s="3"/>
      <c r="D48" s="20"/>
      <c r="E48" s="20"/>
      <c r="F48" s="21"/>
      <c r="H48" s="21"/>
    </row>
    <row r="49" spans="1:8" ht="15">
      <c r="A49" s="3"/>
      <c r="B49" s="2" t="s">
        <v>37</v>
      </c>
      <c r="D49" s="20">
        <v>1947</v>
      </c>
      <c r="E49" s="20"/>
      <c r="F49" s="21">
        <v>1901</v>
      </c>
      <c r="H49" s="21"/>
    </row>
    <row r="50" spans="1:8" ht="15">
      <c r="A50" s="3"/>
      <c r="D50" s="20"/>
      <c r="E50" s="20"/>
      <c r="F50" s="21"/>
      <c r="H50" s="21"/>
    </row>
    <row r="51" spans="1:8" ht="15.75" thickBot="1">
      <c r="A51" s="3"/>
      <c r="B51" s="2" t="s">
        <v>40</v>
      </c>
      <c r="C51" s="2" t="s">
        <v>33</v>
      </c>
      <c r="D51" s="24">
        <f>SUM(D47:D50)</f>
        <v>257277</v>
      </c>
      <c r="E51" s="24"/>
      <c r="F51" s="24">
        <f>SUM(F47:F50)</f>
        <v>255842</v>
      </c>
      <c r="H51" s="21"/>
    </row>
    <row r="52" spans="1:6" ht="15.75" thickTop="1">
      <c r="A52" s="3"/>
      <c r="D52" s="20"/>
      <c r="E52" s="20"/>
      <c r="F52" s="25">
        <f>F51-F42</f>
        <v>0</v>
      </c>
    </row>
    <row r="53" spans="1:6" ht="15">
      <c r="A53" s="3"/>
      <c r="D53" s="20"/>
      <c r="E53" s="20"/>
      <c r="F53" s="27"/>
    </row>
    <row r="54" spans="2:6" ht="15">
      <c r="B54" s="2" t="s">
        <v>41</v>
      </c>
      <c r="D54" s="17">
        <f>D47/D45</f>
        <v>3.1659020458772473</v>
      </c>
      <c r="E54" s="17"/>
      <c r="F54" s="17">
        <f>F47/F45</f>
        <v>3.1486794792312462</v>
      </c>
    </row>
    <row r="57" spans="1:6" ht="15">
      <c r="A57" s="2" t="s">
        <v>119</v>
      </c>
      <c r="D57" s="21"/>
      <c r="E57" s="21"/>
      <c r="F57" s="21"/>
    </row>
    <row r="58" spans="1:5" ht="15">
      <c r="A58" s="2" t="s">
        <v>120</v>
      </c>
      <c r="E58" s="15"/>
    </row>
    <row r="59" spans="4:5" ht="15">
      <c r="D59" s="21"/>
      <c r="E59" s="21"/>
    </row>
    <row r="61" spans="4:6" ht="15">
      <c r="D61" s="15">
        <f>D51-D42</f>
        <v>0</v>
      </c>
      <c r="F61" s="15">
        <f>F51-F42</f>
        <v>0</v>
      </c>
    </row>
  </sheetData>
  <printOptions/>
  <pageMargins left="0.92" right="0.78" top="0.49" bottom="0.7" header="0.21" footer="0.51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workbookViewId="0" topLeftCell="A2">
      <selection activeCell="A31" sqref="A31"/>
    </sheetView>
  </sheetViews>
  <sheetFormatPr defaultColWidth="9.140625" defaultRowHeight="12.75"/>
  <cols>
    <col min="1" max="1" width="61.421875" style="2" customWidth="1"/>
    <col min="2" max="2" width="2.7109375" style="2" customWidth="1"/>
    <col min="3" max="3" width="15.7109375" style="2" customWidth="1"/>
    <col min="4" max="4" width="6.421875" style="2" customWidth="1"/>
    <col min="5" max="5" width="12.8515625" style="2" customWidth="1"/>
    <col min="6" max="8" width="0" style="2" hidden="1" customWidth="1"/>
    <col min="9" max="9" width="2.7109375" style="2" hidden="1" customWidth="1"/>
    <col min="10" max="10" width="14.140625" style="2" hidden="1" customWidth="1"/>
    <col min="11" max="16384" width="9.140625" style="2" customWidth="1"/>
  </cols>
  <sheetData>
    <row r="1" spans="1:5" ht="15">
      <c r="A1" s="28" t="s">
        <v>0</v>
      </c>
      <c r="B1" s="28"/>
      <c r="C1" s="9"/>
      <c r="D1" s="9"/>
      <c r="E1" s="9"/>
    </row>
    <row r="2" spans="1:5" ht="15">
      <c r="A2" s="28" t="s">
        <v>1</v>
      </c>
      <c r="B2" s="28"/>
      <c r="C2" s="9"/>
      <c r="D2" s="9"/>
      <c r="E2" s="9"/>
    </row>
    <row r="3" spans="1:5" ht="15">
      <c r="A3" s="9" t="s">
        <v>2</v>
      </c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28" t="s">
        <v>50</v>
      </c>
      <c r="B5" s="28"/>
      <c r="C5" s="9"/>
      <c r="D5" s="9"/>
      <c r="E5" s="9"/>
    </row>
    <row r="6" spans="1:10" ht="16.5" customHeight="1">
      <c r="A6" s="28" t="s">
        <v>96</v>
      </c>
      <c r="B6" s="28"/>
      <c r="C6" s="9"/>
      <c r="D6" s="9"/>
      <c r="E6" s="9"/>
      <c r="J6" s="9"/>
    </row>
    <row r="7" spans="1:10" ht="16.5" customHeight="1">
      <c r="A7" s="28"/>
      <c r="B7" s="28"/>
      <c r="C7" s="9"/>
      <c r="D7" s="9"/>
      <c r="E7" s="9"/>
      <c r="J7" s="9"/>
    </row>
    <row r="8" spans="1:10" ht="12.75" customHeight="1">
      <c r="A8" s="9" t="s">
        <v>113</v>
      </c>
      <c r="B8" s="28"/>
      <c r="C8" s="9"/>
      <c r="D8" s="9"/>
      <c r="E8" s="9"/>
      <c r="J8" s="9"/>
    </row>
    <row r="9" spans="1:10" ht="12.75" customHeight="1">
      <c r="A9" s="9" t="s">
        <v>89</v>
      </c>
      <c r="B9" s="28"/>
      <c r="C9" s="9"/>
      <c r="D9" s="9"/>
      <c r="E9" s="9"/>
      <c r="J9" s="9"/>
    </row>
    <row r="10" spans="1:10" ht="12.75" customHeight="1">
      <c r="A10" s="28"/>
      <c r="B10" s="28"/>
      <c r="C10" s="4"/>
      <c r="D10" s="9"/>
      <c r="E10" s="9"/>
      <c r="J10" s="6"/>
    </row>
    <row r="11" spans="1:14" ht="15">
      <c r="A11" s="9"/>
      <c r="B11" s="9"/>
      <c r="C11" s="5" t="s">
        <v>3</v>
      </c>
      <c r="D11" s="6"/>
      <c r="E11" s="5" t="s">
        <v>4</v>
      </c>
      <c r="F11" s="5" t="s">
        <v>4</v>
      </c>
      <c r="G11" s="5"/>
      <c r="J11" s="6"/>
      <c r="M11" s="4"/>
      <c r="N11" s="5"/>
    </row>
    <row r="12" spans="1:14" ht="15">
      <c r="A12" s="9"/>
      <c r="B12" s="9"/>
      <c r="C12" s="6" t="s">
        <v>5</v>
      </c>
      <c r="D12" s="6"/>
      <c r="E12" s="6" t="s">
        <v>6</v>
      </c>
      <c r="F12" s="6" t="s">
        <v>6</v>
      </c>
      <c r="G12" s="5"/>
      <c r="J12" s="6"/>
      <c r="M12" s="5"/>
      <c r="N12" s="5"/>
    </row>
    <row r="13" spans="1:14" ht="15">
      <c r="A13" s="9"/>
      <c r="B13" s="9"/>
      <c r="C13" s="6" t="s">
        <v>8</v>
      </c>
      <c r="D13" s="6"/>
      <c r="E13" s="6" t="s">
        <v>9</v>
      </c>
      <c r="F13" s="6" t="s">
        <v>9</v>
      </c>
      <c r="G13" s="5"/>
      <c r="J13" s="6"/>
      <c r="M13" s="6"/>
      <c r="N13" s="6"/>
    </row>
    <row r="14" spans="1:14" ht="15">
      <c r="A14" s="9"/>
      <c r="B14" s="9"/>
      <c r="C14" s="8" t="s">
        <v>97</v>
      </c>
      <c r="D14" s="8"/>
      <c r="E14" s="8" t="s">
        <v>91</v>
      </c>
      <c r="F14" s="7"/>
      <c r="G14" s="7"/>
      <c r="J14" s="6"/>
      <c r="M14" s="6"/>
      <c r="N14" s="6"/>
    </row>
    <row r="15" spans="1:14" ht="15">
      <c r="A15" s="9"/>
      <c r="B15" s="9"/>
      <c r="C15" s="6" t="s">
        <v>24</v>
      </c>
      <c r="D15" s="6"/>
      <c r="E15" s="6" t="s">
        <v>24</v>
      </c>
      <c r="F15" s="5"/>
      <c r="G15" s="5"/>
      <c r="J15" s="6" t="str">
        <f>E15</f>
        <v>RM' 000</v>
      </c>
      <c r="M15" s="8"/>
      <c r="N15" s="8"/>
    </row>
    <row r="16" spans="1:10" ht="15">
      <c r="A16" s="9"/>
      <c r="B16" s="9"/>
      <c r="C16" s="6"/>
      <c r="D16" s="6"/>
      <c r="E16" s="6"/>
      <c r="F16" s="5"/>
      <c r="G16" s="5"/>
      <c r="J16" s="9"/>
    </row>
    <row r="17" spans="1:10" ht="15">
      <c r="A17" s="28" t="s">
        <v>58</v>
      </c>
      <c r="B17" s="28"/>
      <c r="C17" s="29"/>
      <c r="D17" s="29"/>
      <c r="E17" s="29"/>
      <c r="J17" s="9"/>
    </row>
    <row r="18" spans="1:10" ht="15">
      <c r="A18" s="9" t="s">
        <v>55</v>
      </c>
      <c r="B18" s="9"/>
      <c r="C18" s="29">
        <v>6034</v>
      </c>
      <c r="D18" s="29"/>
      <c r="E18" s="29">
        <f>PnL!F30</f>
        <v>5090</v>
      </c>
      <c r="H18" s="15">
        <v>18350</v>
      </c>
      <c r="J18" s="15">
        <f>PnL!F24</f>
        <v>7380</v>
      </c>
    </row>
    <row r="19" spans="1:8" ht="15">
      <c r="A19" s="9" t="s">
        <v>66</v>
      </c>
      <c r="B19" s="9"/>
      <c r="C19" s="29"/>
      <c r="D19" s="29"/>
      <c r="E19" s="29"/>
      <c r="H19" s="15"/>
    </row>
    <row r="20" spans="1:10" ht="15">
      <c r="A20" s="9" t="s">
        <v>67</v>
      </c>
      <c r="B20" s="9"/>
      <c r="C20" s="29">
        <f>3969-C21-440</f>
        <v>3332</v>
      </c>
      <c r="D20" s="29"/>
      <c r="E20" s="29">
        <v>845</v>
      </c>
      <c r="H20" s="15">
        <f>-314+325-586+4292-452-4726</f>
        <v>-1461</v>
      </c>
      <c r="J20" s="15">
        <v>5795</v>
      </c>
    </row>
    <row r="21" spans="1:10" ht="15">
      <c r="A21" s="9" t="s">
        <v>93</v>
      </c>
      <c r="B21" s="9"/>
      <c r="C21" s="30">
        <v>197</v>
      </c>
      <c r="D21" s="30"/>
      <c r="E21" s="30">
        <v>166</v>
      </c>
      <c r="H21" s="15"/>
      <c r="J21" s="31">
        <v>1705</v>
      </c>
    </row>
    <row r="22" spans="1:10" ht="15" hidden="1">
      <c r="A22" s="9" t="s">
        <v>69</v>
      </c>
      <c r="B22" s="9"/>
      <c r="C22" s="29"/>
      <c r="D22" s="29"/>
      <c r="E22" s="29"/>
      <c r="H22" s="15"/>
      <c r="I22" s="2">
        <f>4292-452</f>
        <v>3840</v>
      </c>
      <c r="J22" s="15"/>
    </row>
    <row r="23" spans="1:10" ht="15" hidden="1">
      <c r="A23" s="9" t="s">
        <v>70</v>
      </c>
      <c r="B23" s="9"/>
      <c r="C23" s="29"/>
      <c r="D23" s="29"/>
      <c r="E23" s="29"/>
      <c r="H23" s="15"/>
      <c r="I23" s="2">
        <v>-314</v>
      </c>
      <c r="J23" s="15"/>
    </row>
    <row r="24" spans="1:10" ht="15" hidden="1">
      <c r="A24" s="9" t="s">
        <v>68</v>
      </c>
      <c r="B24" s="9"/>
      <c r="C24" s="29"/>
      <c r="D24" s="29"/>
      <c r="E24" s="29"/>
      <c r="H24" s="15"/>
      <c r="I24" s="2">
        <v>325</v>
      </c>
      <c r="J24" s="15"/>
    </row>
    <row r="25" spans="1:10" ht="15" hidden="1">
      <c r="A25" s="9" t="s">
        <v>71</v>
      </c>
      <c r="B25" s="9"/>
      <c r="C25" s="29"/>
      <c r="D25" s="29"/>
      <c r="E25" s="29"/>
      <c r="H25" s="15"/>
      <c r="I25" s="2">
        <v>-586</v>
      </c>
      <c r="J25" s="15"/>
    </row>
    <row r="26" spans="1:10" ht="15" hidden="1">
      <c r="A26" s="9" t="s">
        <v>72</v>
      </c>
      <c r="B26" s="9"/>
      <c r="C26" s="29"/>
      <c r="D26" s="29"/>
      <c r="E26" s="29"/>
      <c r="H26" s="15">
        <v>4447</v>
      </c>
      <c r="J26" s="15"/>
    </row>
    <row r="27" spans="1:10" ht="15">
      <c r="A27" s="9" t="s">
        <v>60</v>
      </c>
      <c r="B27" s="9"/>
      <c r="C27" s="29">
        <f>SUM(C18:C21)</f>
        <v>9563</v>
      </c>
      <c r="D27" s="29"/>
      <c r="E27" s="29">
        <f>SUM(E18:E21)</f>
        <v>6101</v>
      </c>
      <c r="H27" s="15"/>
      <c r="J27" s="15">
        <f>SUM(J18:J21)</f>
        <v>14880</v>
      </c>
    </row>
    <row r="28" spans="1:10" ht="15">
      <c r="A28" s="9" t="s">
        <v>61</v>
      </c>
      <c r="B28" s="9"/>
      <c r="C28" s="29">
        <v>2365</v>
      </c>
      <c r="D28" s="29"/>
      <c r="E28" s="29">
        <v>434</v>
      </c>
      <c r="H28" s="15">
        <v>12443</v>
      </c>
      <c r="J28" s="15">
        <v>-7554</v>
      </c>
    </row>
    <row r="29" spans="1:10" ht="15">
      <c r="A29" s="9" t="s">
        <v>62</v>
      </c>
      <c r="B29" s="9"/>
      <c r="C29" s="30">
        <v>513</v>
      </c>
      <c r="D29" s="30"/>
      <c r="E29" s="30">
        <v>303</v>
      </c>
      <c r="H29" s="31">
        <v>144</v>
      </c>
      <c r="J29" s="31">
        <v>-749</v>
      </c>
    </row>
    <row r="30" spans="1:10" ht="15">
      <c r="A30" s="9" t="s">
        <v>64</v>
      </c>
      <c r="B30" s="9"/>
      <c r="C30" s="29">
        <f>SUM(C27:C29)</f>
        <v>12441</v>
      </c>
      <c r="D30" s="29"/>
      <c r="E30" s="29">
        <f>SUM(E27:E29)</f>
        <v>6838</v>
      </c>
      <c r="H30" s="15">
        <f>SUM(H18:H29)</f>
        <v>33923</v>
      </c>
      <c r="J30" s="15">
        <f>SUM(J27:J29)</f>
        <v>6577</v>
      </c>
    </row>
    <row r="31" spans="1:10" ht="15">
      <c r="A31" s="9" t="s">
        <v>65</v>
      </c>
      <c r="B31" s="9"/>
      <c r="C31" s="29">
        <v>-2035</v>
      </c>
      <c r="D31" s="29"/>
      <c r="E31" s="29">
        <v>-2303</v>
      </c>
      <c r="H31" s="15">
        <v>-2919</v>
      </c>
      <c r="J31" s="15">
        <v>-303</v>
      </c>
    </row>
    <row r="32" spans="1:10" ht="15">
      <c r="A32" s="9" t="s">
        <v>68</v>
      </c>
      <c r="B32" s="9"/>
      <c r="C32" s="29">
        <v>-29</v>
      </c>
      <c r="D32" s="29"/>
      <c r="E32" s="29">
        <v>0</v>
      </c>
      <c r="H32" s="15">
        <v>-2919</v>
      </c>
      <c r="J32" s="15">
        <v>-303</v>
      </c>
    </row>
    <row r="33" spans="1:10" ht="15">
      <c r="A33" s="9" t="s">
        <v>77</v>
      </c>
      <c r="B33" s="9"/>
      <c r="C33" s="29">
        <v>440</v>
      </c>
      <c r="D33" s="29"/>
      <c r="E33" s="29">
        <v>769</v>
      </c>
      <c r="H33" s="15"/>
      <c r="J33" s="15">
        <v>2580</v>
      </c>
    </row>
    <row r="34" spans="1:10" ht="15">
      <c r="A34" s="9" t="s">
        <v>63</v>
      </c>
      <c r="B34" s="9"/>
      <c r="C34" s="32">
        <f>SUM(C30:C33)</f>
        <v>10817</v>
      </c>
      <c r="D34" s="32"/>
      <c r="E34" s="32">
        <f>SUM(E30:E33)</f>
        <v>5304</v>
      </c>
      <c r="H34" s="33">
        <f>SUM(H30:H31)</f>
        <v>31004</v>
      </c>
      <c r="J34" s="33">
        <f>SUM(J30:J33)</f>
        <v>8551</v>
      </c>
    </row>
    <row r="35" spans="1:10" ht="15">
      <c r="A35" s="9"/>
      <c r="B35" s="9"/>
      <c r="C35" s="29"/>
      <c r="D35" s="29"/>
      <c r="E35" s="29"/>
      <c r="H35" s="15"/>
      <c r="J35" s="15"/>
    </row>
    <row r="36" spans="1:10" ht="15">
      <c r="A36" s="28" t="s">
        <v>59</v>
      </c>
      <c r="B36" s="28"/>
      <c r="C36" s="29"/>
      <c r="D36" s="29"/>
      <c r="E36" s="29"/>
      <c r="H36" s="15"/>
      <c r="J36" s="15"/>
    </row>
    <row r="37" spans="1:10" ht="15">
      <c r="A37" s="9" t="s">
        <v>109</v>
      </c>
      <c r="B37" s="9"/>
      <c r="C37" s="29">
        <v>-30030</v>
      </c>
      <c r="D37" s="29"/>
      <c r="E37" s="29">
        <v>0</v>
      </c>
      <c r="H37" s="15">
        <v>-5505</v>
      </c>
      <c r="J37" s="15">
        <v>-5005</v>
      </c>
    </row>
    <row r="38" spans="1:10" ht="15">
      <c r="A38" s="9" t="s">
        <v>108</v>
      </c>
      <c r="B38" s="9"/>
      <c r="C38" s="29">
        <v>-2000</v>
      </c>
      <c r="D38" s="29"/>
      <c r="E38" s="29">
        <v>5</v>
      </c>
      <c r="H38" s="15">
        <v>-5505</v>
      </c>
      <c r="J38" s="15">
        <v>-5005</v>
      </c>
    </row>
    <row r="39" spans="1:10" ht="15">
      <c r="A39" s="2" t="s">
        <v>112</v>
      </c>
      <c r="B39" s="16"/>
      <c r="C39" s="11">
        <v>-3244</v>
      </c>
      <c r="D39" s="11"/>
      <c r="E39" s="11">
        <v>-5309</v>
      </c>
      <c r="H39" s="15">
        <v>-8425</v>
      </c>
      <c r="J39" s="15">
        <v>-6664</v>
      </c>
    </row>
    <row r="40" spans="1:10" ht="15">
      <c r="A40" s="34" t="s">
        <v>80</v>
      </c>
      <c r="B40" s="34"/>
      <c r="C40" s="35">
        <f>SUM(C37:C39)</f>
        <v>-35274</v>
      </c>
      <c r="D40" s="35"/>
      <c r="E40" s="35">
        <f>SUM(E37:E39)</f>
        <v>-5304</v>
      </c>
      <c r="H40" s="33">
        <f>SUM(H37:H39)</f>
        <v>-19435</v>
      </c>
      <c r="J40" s="33">
        <f>SUM(J37:J39)</f>
        <v>-16674</v>
      </c>
    </row>
    <row r="41" spans="3:10" ht="15">
      <c r="C41" s="11"/>
      <c r="D41" s="11"/>
      <c r="E41" s="11"/>
      <c r="F41" s="15" t="e">
        <f>E34+E40+#REF!</f>
        <v>#REF!</v>
      </c>
      <c r="H41" s="15"/>
      <c r="J41" s="15"/>
    </row>
    <row r="42" spans="1:8" ht="15">
      <c r="A42" s="1" t="s">
        <v>110</v>
      </c>
      <c r="B42" s="1"/>
      <c r="C42" s="11"/>
      <c r="F42" s="15"/>
      <c r="H42" s="11"/>
    </row>
    <row r="43" spans="1:8" ht="15">
      <c r="A43" s="2" t="s">
        <v>111</v>
      </c>
      <c r="C43" s="13">
        <v>-4645</v>
      </c>
      <c r="D43" s="36"/>
      <c r="E43" s="37">
        <v>0</v>
      </c>
      <c r="F43" s="15">
        <v>-4065</v>
      </c>
      <c r="H43" s="11">
        <v>-6968</v>
      </c>
    </row>
    <row r="44" spans="3:8" ht="15">
      <c r="C44" s="11"/>
      <c r="F44" s="15"/>
      <c r="H44" s="11"/>
    </row>
    <row r="45" spans="3:8" ht="15">
      <c r="C45" s="11"/>
      <c r="F45" s="15"/>
      <c r="H45" s="11"/>
    </row>
    <row r="46" spans="1:15" ht="15">
      <c r="A46" s="2" t="s">
        <v>57</v>
      </c>
      <c r="C46" s="11">
        <f>C40+C34+C43</f>
        <v>-29102</v>
      </c>
      <c r="D46" s="11"/>
      <c r="E46" s="11">
        <f>E49-E48</f>
        <v>179</v>
      </c>
      <c r="H46" s="15" t="e">
        <f>H34+H40+#REF!</f>
        <v>#REF!</v>
      </c>
      <c r="J46" s="15" t="e">
        <f>J34+J40+#REF!</f>
        <v>#REF!</v>
      </c>
      <c r="K46" s="15"/>
      <c r="M46" s="15"/>
      <c r="O46" s="15"/>
    </row>
    <row r="47" spans="1:10" ht="15">
      <c r="A47" s="2" t="s">
        <v>56</v>
      </c>
      <c r="C47" s="11"/>
      <c r="D47" s="11"/>
      <c r="E47" s="11"/>
      <c r="H47" s="15"/>
      <c r="J47" s="15"/>
    </row>
    <row r="48" spans="1:12" ht="15">
      <c r="A48" s="16" t="s">
        <v>78</v>
      </c>
      <c r="B48" s="16"/>
      <c r="C48" s="11">
        <f>'B.Sheet'!F28</f>
        <v>94982</v>
      </c>
      <c r="D48" s="11"/>
      <c r="E48" s="11">
        <v>96881</v>
      </c>
      <c r="H48" s="15">
        <v>76746</v>
      </c>
      <c r="J48" s="15">
        <v>69838</v>
      </c>
      <c r="L48" s="15"/>
    </row>
    <row r="49" spans="1:10" ht="15.75" thickBot="1">
      <c r="A49" s="16" t="s">
        <v>79</v>
      </c>
      <c r="B49" s="16"/>
      <c r="C49" s="14">
        <f>C46+C48</f>
        <v>65880</v>
      </c>
      <c r="D49" s="14"/>
      <c r="E49" s="14">
        <v>97060</v>
      </c>
      <c r="H49" s="15" t="e">
        <f>H46+H48</f>
        <v>#REF!</v>
      </c>
      <c r="J49" s="38" t="e">
        <f>SUM(J46:J48)</f>
        <v>#REF!</v>
      </c>
    </row>
    <row r="50" spans="3:8" ht="15.75" thickTop="1">
      <c r="C50" s="11">
        <f>C49-'B.Sheet'!D28</f>
        <v>0</v>
      </c>
      <c r="D50" s="11"/>
      <c r="E50" s="11"/>
      <c r="H50" s="15"/>
    </row>
    <row r="51" spans="3:8" ht="15" hidden="1">
      <c r="C51" s="11"/>
      <c r="D51" s="11"/>
      <c r="E51" s="11"/>
      <c r="H51" s="15" t="e">
        <f>H49-E49</f>
        <v>#REF!</v>
      </c>
    </row>
    <row r="52" spans="1:8" ht="15" hidden="1">
      <c r="A52" s="39"/>
      <c r="C52" s="11"/>
      <c r="D52" s="11"/>
      <c r="E52" s="11"/>
      <c r="H52" s="15"/>
    </row>
    <row r="53" spans="1:8" ht="15" hidden="1">
      <c r="A53" s="40"/>
      <c r="C53" s="11"/>
      <c r="D53" s="11"/>
      <c r="E53" s="11"/>
      <c r="H53" s="15"/>
    </row>
    <row r="54" spans="1:8" ht="15">
      <c r="A54" s="40"/>
      <c r="C54" s="11"/>
      <c r="D54" s="11"/>
      <c r="E54" s="11"/>
      <c r="H54" s="15"/>
    </row>
    <row r="55" spans="1:8" ht="15">
      <c r="A55" s="40"/>
      <c r="C55" s="11"/>
      <c r="D55" s="11"/>
      <c r="E55" s="11"/>
      <c r="H55" s="15"/>
    </row>
    <row r="56" spans="1:8" ht="15">
      <c r="A56" s="2" t="s">
        <v>129</v>
      </c>
      <c r="C56" s="11"/>
      <c r="D56" s="11"/>
      <c r="E56" s="11"/>
      <c r="H56" s="15"/>
    </row>
    <row r="57" spans="1:8" ht="15">
      <c r="A57" s="2" t="s">
        <v>125</v>
      </c>
      <c r="C57" s="11"/>
      <c r="D57" s="11"/>
      <c r="E57" s="11"/>
      <c r="H57" s="15"/>
    </row>
    <row r="58" spans="3:8" ht="15">
      <c r="C58" s="11"/>
      <c r="D58" s="11"/>
      <c r="E58" s="11"/>
      <c r="H58" s="15"/>
    </row>
    <row r="59" spans="3:8" ht="15">
      <c r="C59" s="11"/>
      <c r="D59" s="11"/>
      <c r="E59" s="11"/>
      <c r="H59" s="15"/>
    </row>
    <row r="60" spans="3:8" ht="15">
      <c r="C60" s="11"/>
      <c r="D60" s="11"/>
      <c r="E60" s="11"/>
      <c r="H60" s="15"/>
    </row>
    <row r="61" spans="3:8" ht="15">
      <c r="C61" s="11"/>
      <c r="D61" s="11"/>
      <c r="E61" s="11"/>
      <c r="H61" s="15"/>
    </row>
    <row r="62" spans="3:8" ht="15">
      <c r="C62" s="11"/>
      <c r="D62" s="11"/>
      <c r="E62" s="11"/>
      <c r="H62" s="15"/>
    </row>
    <row r="63" spans="3:8" ht="15">
      <c r="C63" s="11"/>
      <c r="D63" s="11"/>
      <c r="E63" s="11"/>
      <c r="H63" s="15"/>
    </row>
    <row r="64" spans="3:8" ht="15">
      <c r="C64" s="11"/>
      <c r="D64" s="11"/>
      <c r="E64" s="11"/>
      <c r="H64" s="15"/>
    </row>
    <row r="65" spans="3:8" ht="15">
      <c r="C65" s="11"/>
      <c r="D65" s="11"/>
      <c r="E65" s="11"/>
      <c r="H65" s="15"/>
    </row>
    <row r="66" spans="3:8" ht="15">
      <c r="C66" s="11"/>
      <c r="D66" s="11"/>
      <c r="E66" s="11"/>
      <c r="H66" s="15"/>
    </row>
    <row r="67" spans="3:8" ht="15">
      <c r="C67" s="11"/>
      <c r="D67" s="11"/>
      <c r="E67" s="11"/>
      <c r="H67" s="15"/>
    </row>
    <row r="68" spans="3:8" ht="15">
      <c r="C68" s="11"/>
      <c r="D68" s="11"/>
      <c r="E68" s="11"/>
      <c r="H68" s="15"/>
    </row>
    <row r="69" spans="3:8" ht="15">
      <c r="C69" s="11"/>
      <c r="D69" s="11"/>
      <c r="E69" s="11"/>
      <c r="H69" s="15"/>
    </row>
    <row r="70" spans="3:8" ht="15">
      <c r="C70" s="11"/>
      <c r="D70" s="11"/>
      <c r="E70" s="11"/>
      <c r="H70" s="15"/>
    </row>
    <row r="71" spans="3:8" ht="15">
      <c r="C71" s="11"/>
      <c r="D71" s="11"/>
      <c r="E71" s="11"/>
      <c r="H71" s="15"/>
    </row>
    <row r="72" spans="3:8" ht="15">
      <c r="C72" s="11"/>
      <c r="D72" s="11"/>
      <c r="E72" s="11"/>
      <c r="H72" s="15"/>
    </row>
    <row r="73" spans="3:8" ht="15">
      <c r="C73" s="11"/>
      <c r="D73" s="11"/>
      <c r="E73" s="11"/>
      <c r="H73" s="15"/>
    </row>
    <row r="74" spans="3:8" ht="15">
      <c r="C74" s="11"/>
      <c r="D74" s="11"/>
      <c r="E74" s="11"/>
      <c r="H74" s="15"/>
    </row>
    <row r="75" spans="3:8" ht="15">
      <c r="C75" s="11"/>
      <c r="D75" s="11"/>
      <c r="E75" s="11"/>
      <c r="H75" s="15"/>
    </row>
    <row r="76" spans="3:8" ht="15">
      <c r="C76" s="11"/>
      <c r="D76" s="11"/>
      <c r="E76" s="11"/>
      <c r="H76" s="15"/>
    </row>
    <row r="77" spans="3:8" ht="15">
      <c r="C77" s="11"/>
      <c r="D77" s="11"/>
      <c r="E77" s="11"/>
      <c r="H77" s="15"/>
    </row>
    <row r="78" spans="3:8" ht="15">
      <c r="C78" s="11"/>
      <c r="D78" s="11"/>
      <c r="E78" s="11"/>
      <c r="H78" s="15"/>
    </row>
    <row r="79" spans="3:8" ht="15">
      <c r="C79" s="11"/>
      <c r="D79" s="11"/>
      <c r="E79" s="11"/>
      <c r="H79" s="15"/>
    </row>
    <row r="80" spans="3:8" ht="15">
      <c r="C80" s="11"/>
      <c r="D80" s="11"/>
      <c r="E80" s="11"/>
      <c r="H80" s="15"/>
    </row>
    <row r="81" spans="3:8" ht="15">
      <c r="C81" s="11"/>
      <c r="D81" s="11"/>
      <c r="E81" s="11"/>
      <c r="H81" s="15"/>
    </row>
    <row r="82" spans="3:8" ht="15">
      <c r="C82" s="11"/>
      <c r="D82" s="11"/>
      <c r="E82" s="11"/>
      <c r="H82" s="15"/>
    </row>
    <row r="83" spans="3:8" ht="15">
      <c r="C83" s="11"/>
      <c r="D83" s="11"/>
      <c r="E83" s="11"/>
      <c r="H83" s="15"/>
    </row>
    <row r="84" spans="3:8" ht="15">
      <c r="C84" s="11"/>
      <c r="D84" s="11"/>
      <c r="E84" s="11"/>
      <c r="H84" s="15"/>
    </row>
    <row r="85" spans="3:8" ht="15">
      <c r="C85" s="11"/>
      <c r="D85" s="11"/>
      <c r="E85" s="11"/>
      <c r="H85" s="15"/>
    </row>
    <row r="86" spans="3:8" ht="15">
      <c r="C86" s="11"/>
      <c r="D86" s="11"/>
      <c r="E86" s="11"/>
      <c r="H86" s="15"/>
    </row>
    <row r="87" spans="3:8" ht="15">
      <c r="C87" s="11"/>
      <c r="D87" s="11"/>
      <c r="E87" s="11"/>
      <c r="H87" s="15"/>
    </row>
    <row r="88" spans="3:8" ht="15">
      <c r="C88" s="11"/>
      <c r="D88" s="11"/>
      <c r="E88" s="11"/>
      <c r="H88" s="15"/>
    </row>
    <row r="89" spans="3:8" ht="15">
      <c r="C89" s="11"/>
      <c r="D89" s="11"/>
      <c r="E89" s="11"/>
      <c r="H89" s="15"/>
    </row>
    <row r="90" spans="3:8" ht="15">
      <c r="C90" s="11"/>
      <c r="D90" s="11"/>
      <c r="E90" s="11"/>
      <c r="H90" s="15"/>
    </row>
    <row r="91" spans="3:8" ht="15">
      <c r="C91" s="11"/>
      <c r="D91" s="11"/>
      <c r="E91" s="11"/>
      <c r="H91" s="15"/>
    </row>
    <row r="92" spans="3:8" ht="15">
      <c r="C92" s="11"/>
      <c r="D92" s="11"/>
      <c r="E92" s="11"/>
      <c r="H92" s="15"/>
    </row>
    <row r="93" spans="3:8" ht="15">
      <c r="C93" s="11"/>
      <c r="D93" s="11"/>
      <c r="E93" s="11"/>
      <c r="H93" s="15"/>
    </row>
    <row r="94" spans="3:8" ht="15">
      <c r="C94" s="11"/>
      <c r="D94" s="11"/>
      <c r="E94" s="11"/>
      <c r="H94" s="15"/>
    </row>
    <row r="95" ht="15">
      <c r="H95" s="15"/>
    </row>
    <row r="96" ht="15">
      <c r="H96" s="15"/>
    </row>
    <row r="97" ht="15">
      <c r="H97" s="15"/>
    </row>
    <row r="98" ht="15">
      <c r="H98" s="15"/>
    </row>
    <row r="99" ht="15">
      <c r="H99" s="15"/>
    </row>
    <row r="100" ht="15">
      <c r="H100" s="15"/>
    </row>
    <row r="101" ht="15">
      <c r="H101" s="15"/>
    </row>
    <row r="102" ht="15">
      <c r="H102" s="15"/>
    </row>
    <row r="103" ht="15">
      <c r="H103" s="15"/>
    </row>
    <row r="104" ht="15">
      <c r="H104" s="15"/>
    </row>
    <row r="105" ht="15">
      <c r="H105" s="15"/>
    </row>
    <row r="106" ht="15">
      <c r="H106" s="15"/>
    </row>
    <row r="107" ht="15">
      <c r="H107" s="15"/>
    </row>
    <row r="108" ht="15">
      <c r="H108" s="15"/>
    </row>
    <row r="109" ht="15">
      <c r="H109" s="15"/>
    </row>
    <row r="110" ht="15">
      <c r="H110" s="15"/>
    </row>
    <row r="111" ht="15">
      <c r="H111" s="15"/>
    </row>
    <row r="112" ht="15">
      <c r="H112" s="15"/>
    </row>
    <row r="113" ht="15">
      <c r="H113" s="15"/>
    </row>
    <row r="114" ht="15">
      <c r="H114" s="15"/>
    </row>
    <row r="115" ht="15">
      <c r="H115" s="15"/>
    </row>
    <row r="116" ht="15">
      <c r="H116" s="15"/>
    </row>
    <row r="117" ht="15">
      <c r="H117" s="15"/>
    </row>
  </sheetData>
  <printOptions/>
  <pageMargins left="0.99" right="1.08" top="0.57" bottom="0.74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E1" sqref="E1"/>
    </sheetView>
  </sheetViews>
  <sheetFormatPr defaultColWidth="9.140625" defaultRowHeight="12.75"/>
  <cols>
    <col min="1" max="1" width="29.28125" style="2" customWidth="1"/>
    <col min="2" max="2" width="5.57421875" style="2" customWidth="1"/>
    <col min="3" max="3" width="13.57421875" style="2" customWidth="1"/>
    <col min="4" max="4" width="2.7109375" style="2" customWidth="1"/>
    <col min="5" max="5" width="13.57421875" style="2" customWidth="1"/>
    <col min="6" max="6" width="2.7109375" style="2" customWidth="1"/>
    <col min="7" max="7" width="13.57421875" style="2" customWidth="1"/>
    <col min="8" max="8" width="2.7109375" style="2" customWidth="1"/>
    <col min="9" max="9" width="13.57421875" style="2" customWidth="1"/>
    <col min="10" max="10" width="2.7109375" style="2" customWidth="1"/>
    <col min="11" max="11" width="12.00390625" style="2" bestFit="1" customWidth="1"/>
    <col min="1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2" t="s">
        <v>2</v>
      </c>
    </row>
    <row r="5" ht="15">
      <c r="A5" s="1" t="s">
        <v>49</v>
      </c>
    </row>
    <row r="6" ht="15">
      <c r="A6" s="1" t="s">
        <v>96</v>
      </c>
    </row>
    <row r="7" ht="15">
      <c r="A7" s="1"/>
    </row>
    <row r="8" ht="15">
      <c r="A8" s="2" t="s">
        <v>127</v>
      </c>
    </row>
    <row r="9" ht="15">
      <c r="A9" s="2" t="s">
        <v>126</v>
      </c>
    </row>
    <row r="10" spans="2:11" ht="1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">
      <c r="B11" s="5"/>
      <c r="C11" s="5"/>
      <c r="D11" s="5"/>
      <c r="E11" s="5" t="s">
        <v>43</v>
      </c>
      <c r="F11" s="5"/>
      <c r="G11" s="5" t="s">
        <v>44</v>
      </c>
      <c r="H11" s="5"/>
      <c r="I11" s="5" t="s">
        <v>45</v>
      </c>
      <c r="J11" s="5"/>
      <c r="K11" s="5"/>
    </row>
    <row r="12" spans="2:11" ht="15">
      <c r="B12" s="5"/>
      <c r="C12" s="5" t="s">
        <v>54</v>
      </c>
      <c r="D12" s="5"/>
      <c r="E12" s="5" t="s">
        <v>46</v>
      </c>
      <c r="F12" s="5"/>
      <c r="G12" s="5" t="s">
        <v>47</v>
      </c>
      <c r="H12" s="5"/>
      <c r="I12" s="5" t="s">
        <v>48</v>
      </c>
      <c r="J12" s="5"/>
      <c r="K12" s="5" t="s">
        <v>33</v>
      </c>
    </row>
    <row r="13" spans="2:11" ht="15">
      <c r="B13" s="1"/>
      <c r="C13" s="5" t="s">
        <v>10</v>
      </c>
      <c r="D13" s="5"/>
      <c r="E13" s="5" t="str">
        <f>C13</f>
        <v>RM '000</v>
      </c>
      <c r="F13" s="5"/>
      <c r="G13" s="5" t="str">
        <f>E13</f>
        <v>RM '000</v>
      </c>
      <c r="H13" s="5"/>
      <c r="I13" s="5" t="s">
        <v>10</v>
      </c>
      <c r="J13" s="5"/>
      <c r="K13" s="5" t="s">
        <v>10</v>
      </c>
    </row>
    <row r="14" spans="2:11" ht="15">
      <c r="B14" s="1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28" t="s">
        <v>103</v>
      </c>
      <c r="B15" s="1"/>
      <c r="C15" s="41">
        <v>80650</v>
      </c>
      <c r="D15" s="41"/>
      <c r="E15" s="41">
        <v>159271</v>
      </c>
      <c r="F15" s="41"/>
      <c r="G15" s="41">
        <v>188</v>
      </c>
      <c r="H15" s="41"/>
      <c r="I15" s="41">
        <f>13835-3</f>
        <v>13832</v>
      </c>
      <c r="J15" s="41"/>
      <c r="K15" s="41">
        <f>SUM(C15:I15)</f>
        <v>253941</v>
      </c>
    </row>
    <row r="16" spans="1:11" ht="15">
      <c r="A16" s="28"/>
      <c r="B16" s="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">
      <c r="A17" s="28" t="s">
        <v>76</v>
      </c>
      <c r="B17" s="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5">
      <c r="A18" s="42" t="s">
        <v>15</v>
      </c>
      <c r="B18" s="1"/>
      <c r="C18" s="41">
        <v>0</v>
      </c>
      <c r="D18" s="41"/>
      <c r="E18" s="41">
        <v>0</v>
      </c>
      <c r="F18" s="41"/>
      <c r="G18" s="41">
        <v>0</v>
      </c>
      <c r="H18" s="41"/>
      <c r="I18" s="41">
        <f>PnL!C30</f>
        <v>6034</v>
      </c>
      <c r="J18" s="41"/>
      <c r="K18" s="41">
        <f>SUM(C18:I18)</f>
        <v>6034</v>
      </c>
    </row>
    <row r="19" spans="1:11" ht="15">
      <c r="A19" s="42"/>
      <c r="B19" s="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5">
      <c r="A20" s="42" t="s">
        <v>105</v>
      </c>
      <c r="B20" s="1"/>
      <c r="C20" s="41"/>
      <c r="D20" s="41"/>
      <c r="E20" s="41"/>
      <c r="F20" s="41"/>
      <c r="G20" s="41"/>
      <c r="H20" s="41"/>
      <c r="I20" s="41">
        <v>-4645</v>
      </c>
      <c r="J20" s="41"/>
      <c r="K20" s="41">
        <f>SUM(C20:I20)</f>
        <v>-4645</v>
      </c>
    </row>
    <row r="21" spans="1:11" ht="15">
      <c r="A21" s="9"/>
      <c r="B21" s="1"/>
      <c r="C21" s="41"/>
      <c r="D21" s="41"/>
      <c r="E21" s="41"/>
      <c r="F21" s="43"/>
      <c r="G21" s="41"/>
      <c r="H21" s="41"/>
      <c r="I21" s="41"/>
      <c r="J21" s="41"/>
      <c r="K21" s="41"/>
    </row>
    <row r="22" spans="1:11" ht="15.75" thickBot="1">
      <c r="A22" s="28" t="s">
        <v>104</v>
      </c>
      <c r="B22" s="1"/>
      <c r="C22" s="44">
        <f>SUM(C15:C18)</f>
        <v>80650</v>
      </c>
      <c r="D22" s="43"/>
      <c r="E22" s="44">
        <f>SUM(E15:E18)</f>
        <v>159271</v>
      </c>
      <c r="F22" s="43"/>
      <c r="G22" s="44">
        <f>SUM(G15:G18)</f>
        <v>188</v>
      </c>
      <c r="H22" s="41"/>
      <c r="I22" s="44">
        <f>SUM(I15:I21)</f>
        <v>15221</v>
      </c>
      <c r="J22" s="41"/>
      <c r="K22" s="44">
        <f>SUM(K15:K21)</f>
        <v>255330</v>
      </c>
    </row>
    <row r="23" spans="1:11" ht="15.75" thickTop="1">
      <c r="A23" s="28"/>
      <c r="B23" s="1"/>
      <c r="C23" s="43"/>
      <c r="D23" s="43"/>
      <c r="E23" s="43"/>
      <c r="F23" s="43"/>
      <c r="G23" s="43"/>
      <c r="H23" s="41"/>
      <c r="I23" s="43"/>
      <c r="J23" s="41"/>
      <c r="K23" s="43"/>
    </row>
    <row r="24" spans="1:11" ht="15">
      <c r="A24" s="28"/>
      <c r="B24" s="1"/>
      <c r="C24" s="43"/>
      <c r="D24" s="43"/>
      <c r="E24" s="43"/>
      <c r="F24" s="43"/>
      <c r="G24" s="43"/>
      <c r="H24" s="41"/>
      <c r="I24" s="43"/>
      <c r="J24" s="41"/>
      <c r="K24" s="43"/>
    </row>
    <row r="25" spans="1:11" s="45" customFormat="1" ht="15">
      <c r="A25" s="2"/>
      <c r="B25" s="5"/>
      <c r="C25" s="5"/>
      <c r="D25" s="5"/>
      <c r="E25" s="5" t="s">
        <v>43</v>
      </c>
      <c r="F25" s="5"/>
      <c r="G25" s="5" t="s">
        <v>44</v>
      </c>
      <c r="H25" s="5"/>
      <c r="I25" s="5" t="s">
        <v>45</v>
      </c>
      <c r="J25" s="5"/>
      <c r="K25" s="5"/>
    </row>
    <row r="26" spans="1:11" s="45" customFormat="1" ht="15">
      <c r="A26" s="2"/>
      <c r="B26" s="5"/>
      <c r="C26" s="5" t="s">
        <v>54</v>
      </c>
      <c r="D26" s="5"/>
      <c r="E26" s="5" t="s">
        <v>46</v>
      </c>
      <c r="F26" s="5"/>
      <c r="G26" s="5" t="s">
        <v>47</v>
      </c>
      <c r="H26" s="5"/>
      <c r="I26" s="5" t="s">
        <v>48</v>
      </c>
      <c r="J26" s="5"/>
      <c r="K26" s="5" t="s">
        <v>33</v>
      </c>
    </row>
    <row r="27" spans="1:11" s="45" customFormat="1" ht="15">
      <c r="A27" s="2"/>
      <c r="B27" s="1"/>
      <c r="C27" s="5" t="s">
        <v>10</v>
      </c>
      <c r="D27" s="5"/>
      <c r="E27" s="5" t="str">
        <f>C27</f>
        <v>RM '000</v>
      </c>
      <c r="F27" s="5"/>
      <c r="G27" s="5" t="str">
        <f>E27</f>
        <v>RM '000</v>
      </c>
      <c r="H27" s="5"/>
      <c r="I27" s="5" t="s">
        <v>10</v>
      </c>
      <c r="J27" s="5"/>
      <c r="K27" s="5" t="s">
        <v>10</v>
      </c>
    </row>
    <row r="28" spans="1:11" s="45" customFormat="1" ht="15">
      <c r="A28" s="2"/>
      <c r="B28" s="1"/>
      <c r="C28" s="5"/>
      <c r="D28" s="5"/>
      <c r="E28" s="5"/>
      <c r="F28" s="5"/>
      <c r="G28" s="5"/>
      <c r="H28" s="5"/>
      <c r="I28" s="5"/>
      <c r="J28" s="5"/>
      <c r="K28" s="5"/>
    </row>
    <row r="29" spans="1:11" s="45" customFormat="1" ht="15">
      <c r="A29" s="28" t="s">
        <v>90</v>
      </c>
      <c r="B29" s="1"/>
      <c r="C29" s="41">
        <v>80650</v>
      </c>
      <c r="D29" s="41"/>
      <c r="E29" s="41">
        <v>159271</v>
      </c>
      <c r="F29" s="41"/>
      <c r="G29" s="41">
        <v>188</v>
      </c>
      <c r="H29" s="41"/>
      <c r="I29" s="41">
        <v>970</v>
      </c>
      <c r="J29" s="41"/>
      <c r="K29" s="41">
        <f>SUM(C29:I29)</f>
        <v>241079</v>
      </c>
    </row>
    <row r="30" spans="1:11" s="45" customFormat="1" ht="15">
      <c r="A30" s="28"/>
      <c r="B30" s="1"/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5" customFormat="1" ht="15">
      <c r="A31" s="28" t="s">
        <v>76</v>
      </c>
      <c r="B31" s="1"/>
      <c r="C31" s="41"/>
      <c r="D31" s="41"/>
      <c r="E31" s="41"/>
      <c r="F31" s="41"/>
      <c r="G31" s="41"/>
      <c r="H31" s="41"/>
      <c r="I31" s="41"/>
      <c r="J31" s="41"/>
      <c r="K31" s="41"/>
    </row>
    <row r="32" spans="1:11" s="45" customFormat="1" ht="15">
      <c r="A32" s="42" t="s">
        <v>15</v>
      </c>
      <c r="B32" s="1"/>
      <c r="C32" s="41">
        <v>0</v>
      </c>
      <c r="D32" s="41"/>
      <c r="E32" s="41">
        <v>0</v>
      </c>
      <c r="F32" s="41"/>
      <c r="G32" s="41">
        <v>0</v>
      </c>
      <c r="H32" s="41"/>
      <c r="I32" s="41">
        <f>PnL!D30</f>
        <v>5090</v>
      </c>
      <c r="J32" s="41"/>
      <c r="K32" s="41">
        <f>SUM(C32:I32)</f>
        <v>5090</v>
      </c>
    </row>
    <row r="33" spans="1:11" s="45" customFormat="1" ht="15">
      <c r="A33" s="9"/>
      <c r="B33" s="1"/>
      <c r="C33" s="41"/>
      <c r="D33" s="41"/>
      <c r="E33" s="41"/>
      <c r="F33" s="43"/>
      <c r="G33" s="41"/>
      <c r="H33" s="41"/>
      <c r="I33" s="41"/>
      <c r="J33" s="41"/>
      <c r="K33" s="41"/>
    </row>
    <row r="34" spans="1:11" s="45" customFormat="1" ht="15.75" thickBot="1">
      <c r="A34" s="28" t="s">
        <v>106</v>
      </c>
      <c r="B34" s="1"/>
      <c r="C34" s="44">
        <f>SUM(C29:C32)</f>
        <v>80650</v>
      </c>
      <c r="D34" s="43"/>
      <c r="E34" s="44">
        <f>SUM(E29:E32)</f>
        <v>159271</v>
      </c>
      <c r="F34" s="43"/>
      <c r="G34" s="44">
        <f>SUM(G29:G32)</f>
        <v>188</v>
      </c>
      <c r="H34" s="41"/>
      <c r="I34" s="44">
        <f>SUM(I29:I33)</f>
        <v>6060</v>
      </c>
      <c r="J34" s="41"/>
      <c r="K34" s="44">
        <f>SUM(K29:K33)</f>
        <v>246169</v>
      </c>
    </row>
    <row r="35" spans="1:11" ht="15.75" thickTop="1">
      <c r="A35" s="39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>
      <c r="A36" s="40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8" ht="15">
      <c r="A38" s="2" t="s">
        <v>124</v>
      </c>
    </row>
    <row r="39" ht="15">
      <c r="A39" s="2" t="s">
        <v>125</v>
      </c>
    </row>
  </sheetData>
  <printOptions/>
  <pageMargins left="0.88" right="0.62" top="0.47" bottom="0.36" header="0.5" footer="0.38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28">
      <selection activeCell="D54" sqref="D54"/>
    </sheetView>
  </sheetViews>
  <sheetFormatPr defaultColWidth="9.140625" defaultRowHeight="12.75"/>
  <cols>
    <col min="1" max="1" width="3.8515625" style="2" customWidth="1"/>
    <col min="2" max="2" width="39.28125" style="2" customWidth="1"/>
    <col min="3" max="3" width="15.00390625" style="2" customWidth="1"/>
    <col min="4" max="4" width="22.7109375" style="2" bestFit="1" customWidth="1"/>
    <col min="5" max="5" width="13.8515625" style="2" customWidth="1"/>
    <col min="6" max="6" width="21.28125" style="2" customWidth="1"/>
    <col min="7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2" t="s">
        <v>2</v>
      </c>
    </row>
    <row r="6" ht="15">
      <c r="A6" s="1" t="s">
        <v>51</v>
      </c>
    </row>
    <row r="7" ht="15">
      <c r="A7" s="1" t="s">
        <v>107</v>
      </c>
    </row>
    <row r="8" ht="15">
      <c r="C8" s="3"/>
    </row>
    <row r="9" spans="3:7" ht="15">
      <c r="C9" s="46" t="s">
        <v>115</v>
      </c>
      <c r="D9" s="6"/>
      <c r="E9" s="46" t="s">
        <v>42</v>
      </c>
      <c r="F9" s="6"/>
      <c r="G9" s="9"/>
    </row>
    <row r="10" spans="3:7" ht="15">
      <c r="C10" s="6" t="s">
        <v>3</v>
      </c>
      <c r="D10" s="6" t="s">
        <v>4</v>
      </c>
      <c r="E10" s="6" t="s">
        <v>3</v>
      </c>
      <c r="F10" s="6" t="s">
        <v>4</v>
      </c>
      <c r="G10" s="9"/>
    </row>
    <row r="11" spans="3:7" ht="15">
      <c r="C11" s="6" t="s">
        <v>5</v>
      </c>
      <c r="D11" s="6" t="s">
        <v>6</v>
      </c>
      <c r="E11" s="6" t="s">
        <v>5</v>
      </c>
      <c r="F11" s="6" t="s">
        <v>6</v>
      </c>
      <c r="G11" s="9"/>
    </row>
    <row r="12" spans="3:7" ht="15">
      <c r="C12" s="6" t="s">
        <v>7</v>
      </c>
      <c r="D12" s="6" t="s">
        <v>7</v>
      </c>
      <c r="E12" s="6" t="s">
        <v>8</v>
      </c>
      <c r="F12" s="6" t="s">
        <v>9</v>
      </c>
      <c r="G12" s="9"/>
    </row>
    <row r="13" spans="3:7" ht="15">
      <c r="C13" s="8" t="s">
        <v>100</v>
      </c>
      <c r="D13" s="8" t="s">
        <v>85</v>
      </c>
      <c r="E13" s="8" t="str">
        <f>C13</f>
        <v>31/3/2004</v>
      </c>
      <c r="F13" s="8" t="str">
        <f>D13</f>
        <v>31/3/2003</v>
      </c>
      <c r="G13" s="9"/>
    </row>
    <row r="14" spans="3:7" ht="15">
      <c r="C14" s="6" t="s">
        <v>10</v>
      </c>
      <c r="D14" s="6" t="s">
        <v>10</v>
      </c>
      <c r="E14" s="6" t="s">
        <v>10</v>
      </c>
      <c r="F14" s="6" t="s">
        <v>10</v>
      </c>
      <c r="G14" s="9"/>
    </row>
    <row r="15" spans="3:7" ht="15">
      <c r="C15" s="9"/>
      <c r="D15" s="9"/>
      <c r="E15" s="9"/>
      <c r="F15" s="9"/>
      <c r="G15" s="9"/>
    </row>
    <row r="16" spans="3:7" ht="15">
      <c r="C16" s="9"/>
      <c r="D16" s="9"/>
      <c r="E16" s="9"/>
      <c r="F16" s="9"/>
      <c r="G16" s="9"/>
    </row>
    <row r="17" spans="1:7" ht="15">
      <c r="A17" s="2">
        <v>1</v>
      </c>
      <c r="B17" s="2" t="s">
        <v>11</v>
      </c>
      <c r="C17" s="47">
        <f>PnL!C20</f>
        <v>17596</v>
      </c>
      <c r="D17" s="47">
        <f>PnL!D20</f>
        <v>15331</v>
      </c>
      <c r="E17" s="47">
        <f>PnL!E20</f>
        <v>17596</v>
      </c>
      <c r="F17" s="47">
        <f>PnL!F20</f>
        <v>15331</v>
      </c>
      <c r="G17" s="9"/>
    </row>
    <row r="18" spans="3:7" ht="15">
      <c r="C18" s="9"/>
      <c r="D18" s="9"/>
      <c r="E18" s="9"/>
      <c r="F18" s="9"/>
      <c r="G18" s="9"/>
    </row>
    <row r="19" spans="1:7" ht="15">
      <c r="A19" s="2">
        <v>2</v>
      </c>
      <c r="B19" s="2" t="s">
        <v>122</v>
      </c>
      <c r="C19" s="47">
        <f>PnL!C24</f>
        <v>8272</v>
      </c>
      <c r="D19" s="47">
        <f>PnL!D24</f>
        <v>7380</v>
      </c>
      <c r="E19" s="47">
        <f>PnL!E24</f>
        <v>8272</v>
      </c>
      <c r="F19" s="47">
        <f>PnL!F24</f>
        <v>7380</v>
      </c>
      <c r="G19" s="9"/>
    </row>
    <row r="21" spans="1:6" ht="15">
      <c r="A21" s="2">
        <v>3</v>
      </c>
      <c r="B21" s="2" t="s">
        <v>123</v>
      </c>
      <c r="C21" s="15">
        <f>PnL!C30</f>
        <v>6034</v>
      </c>
      <c r="D21" s="15">
        <f>PnL!D30</f>
        <v>5090</v>
      </c>
      <c r="E21" s="15">
        <f>PnL!E30</f>
        <v>6034</v>
      </c>
      <c r="F21" s="15">
        <f>PnL!F30</f>
        <v>5090</v>
      </c>
    </row>
    <row r="23" spans="1:6" ht="15">
      <c r="A23" s="2">
        <v>4</v>
      </c>
      <c r="B23" s="2" t="s">
        <v>15</v>
      </c>
      <c r="C23" s="15">
        <f>PnL!C30</f>
        <v>6034</v>
      </c>
      <c r="D23" s="15">
        <f>PnL!D30</f>
        <v>5090</v>
      </c>
      <c r="E23" s="15">
        <f>PnL!E30</f>
        <v>6034</v>
      </c>
      <c r="F23" s="15">
        <f>PnL!F30</f>
        <v>5090</v>
      </c>
    </row>
    <row r="25" spans="1:6" ht="15">
      <c r="A25" s="2">
        <v>5</v>
      </c>
      <c r="B25" s="2" t="s">
        <v>130</v>
      </c>
      <c r="C25" s="17">
        <f>PnL!C35</f>
        <v>7.481711097334159</v>
      </c>
      <c r="D25" s="17">
        <f>PnL!D35</f>
        <v>6.311221326720397</v>
      </c>
      <c r="E25" s="17">
        <f>PnL!E35</f>
        <v>7.481711097334159</v>
      </c>
      <c r="F25" s="17">
        <f>PnL!F35</f>
        <v>6.311221326720397</v>
      </c>
    </row>
    <row r="27" spans="1:6" ht="15">
      <c r="A27" s="2">
        <v>6</v>
      </c>
      <c r="B27" s="2" t="s">
        <v>19</v>
      </c>
      <c r="C27" s="17">
        <f>PnL!C39</f>
        <v>0</v>
      </c>
      <c r="D27" s="17">
        <f>PnL!D39</f>
        <v>0</v>
      </c>
      <c r="E27" s="17">
        <f>PnL!E39</f>
        <v>0</v>
      </c>
      <c r="F27" s="17">
        <f>PnL!F39</f>
        <v>0</v>
      </c>
    </row>
    <row r="29" spans="1:6" ht="15">
      <c r="A29" s="2">
        <v>7</v>
      </c>
      <c r="B29" s="2" t="s">
        <v>52</v>
      </c>
      <c r="C29" s="18">
        <f>E29</f>
        <v>3.1659020458772473</v>
      </c>
      <c r="D29" s="18">
        <f>F29</f>
        <v>3.1486794792312462</v>
      </c>
      <c r="E29" s="17">
        <f>'B.Sheet'!D54</f>
        <v>3.1659020458772473</v>
      </c>
      <c r="F29" s="17">
        <f>'B.Sheet'!F54</f>
        <v>3.1486794792312462</v>
      </c>
    </row>
    <row r="30" ht="15">
      <c r="C30" s="18"/>
    </row>
    <row r="33" ht="15">
      <c r="A33" s="1" t="s">
        <v>83</v>
      </c>
    </row>
    <row r="34" ht="15">
      <c r="A34" s="1"/>
    </row>
    <row r="35" spans="3:6" ht="15">
      <c r="C35" s="4" t="s">
        <v>114</v>
      </c>
      <c r="D35" s="5"/>
      <c r="E35" s="4" t="s">
        <v>42</v>
      </c>
      <c r="F35" s="5"/>
    </row>
    <row r="36" spans="3:7" ht="15">
      <c r="C36" s="5" t="s">
        <v>3</v>
      </c>
      <c r="D36" s="6" t="s">
        <v>4</v>
      </c>
      <c r="E36" s="6" t="s">
        <v>3</v>
      </c>
      <c r="F36" s="6" t="s">
        <v>4</v>
      </c>
      <c r="G36" s="9"/>
    </row>
    <row r="37" spans="3:7" ht="15">
      <c r="C37" s="5" t="s">
        <v>5</v>
      </c>
      <c r="D37" s="6" t="s">
        <v>6</v>
      </c>
      <c r="E37" s="6" t="s">
        <v>5</v>
      </c>
      <c r="F37" s="6" t="s">
        <v>6</v>
      </c>
      <c r="G37" s="9"/>
    </row>
    <row r="38" spans="3:7" ht="15">
      <c r="C38" s="5" t="s">
        <v>7</v>
      </c>
      <c r="D38" s="6" t="s">
        <v>7</v>
      </c>
      <c r="E38" s="6" t="s">
        <v>8</v>
      </c>
      <c r="F38" s="6" t="s">
        <v>9</v>
      </c>
      <c r="G38" s="9"/>
    </row>
    <row r="39" spans="3:7" ht="15">
      <c r="C39" s="7" t="str">
        <f>C13</f>
        <v>31/3/2004</v>
      </c>
      <c r="D39" s="8" t="str">
        <f>D13</f>
        <v>31/3/2003</v>
      </c>
      <c r="E39" s="8" t="str">
        <f>C39</f>
        <v>31/3/2004</v>
      </c>
      <c r="F39" s="8" t="str">
        <f>D39</f>
        <v>31/3/2003</v>
      </c>
      <c r="G39" s="9"/>
    </row>
    <row r="40" spans="3:7" ht="15">
      <c r="C40" s="5" t="s">
        <v>10</v>
      </c>
      <c r="D40" s="6" t="s">
        <v>10</v>
      </c>
      <c r="E40" s="6" t="s">
        <v>10</v>
      </c>
      <c r="F40" s="6" t="s">
        <v>10</v>
      </c>
      <c r="G40" s="9"/>
    </row>
    <row r="41" spans="4:7" ht="15">
      <c r="D41" s="9"/>
      <c r="E41" s="9"/>
      <c r="F41" s="9"/>
      <c r="G41" s="9"/>
    </row>
    <row r="42" spans="4:7" ht="15">
      <c r="D42" s="9"/>
      <c r="E42" s="9"/>
      <c r="F42" s="9"/>
      <c r="G42" s="9"/>
    </row>
    <row r="43" spans="1:6" ht="15">
      <c r="A43" s="2">
        <v>1</v>
      </c>
      <c r="B43" s="2" t="s">
        <v>13</v>
      </c>
      <c r="C43" s="15">
        <f>PnL!C24</f>
        <v>8272</v>
      </c>
      <c r="D43" s="15">
        <f>PnL!D24</f>
        <v>7380</v>
      </c>
      <c r="E43" s="15">
        <f>PnL!E24</f>
        <v>8272</v>
      </c>
      <c r="F43" s="15">
        <f>PnL!F24</f>
        <v>7380</v>
      </c>
    </row>
    <row r="45" spans="1:6" ht="15">
      <c r="A45" s="2">
        <v>2</v>
      </c>
      <c r="B45" s="2" t="s">
        <v>73</v>
      </c>
      <c r="C45" s="18">
        <v>0</v>
      </c>
      <c r="D45" s="18">
        <v>0</v>
      </c>
      <c r="E45" s="18">
        <v>0</v>
      </c>
      <c r="F45" s="18">
        <v>0</v>
      </c>
    </row>
    <row r="47" spans="1:6" ht="15">
      <c r="A47" s="2">
        <v>3</v>
      </c>
      <c r="B47" s="2" t="s">
        <v>53</v>
      </c>
      <c r="C47" s="18">
        <v>0</v>
      </c>
      <c r="D47" s="18">
        <v>0</v>
      </c>
      <c r="E47" s="18">
        <v>0</v>
      </c>
      <c r="F47" s="18">
        <v>0</v>
      </c>
    </row>
  </sheetData>
  <printOptions/>
  <pageMargins left="0.94" right="0.7" top="0.48" bottom="0.33" header="0.25" footer="0.3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TCC</cp:lastModifiedBy>
  <cp:lastPrinted>2004-05-20T01:34:58Z</cp:lastPrinted>
  <dcterms:created xsi:type="dcterms:W3CDTF">2002-10-12T13:18:42Z</dcterms:created>
  <dcterms:modified xsi:type="dcterms:W3CDTF">2004-05-24T07:56:14Z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583810537</vt:i4>
  </property>
  <property fmtid="{D5CDD505-2E9C-101B-9397-08002B2CF9AE}" pid="3" name="_EmailSubject">
    <vt:lpwstr>EPIC - Announcement 1st quarter ended 31 Mac 2004</vt:lpwstr>
  </property>
  <property fmtid="{D5CDD505-2E9C-101B-9397-08002B2CF9AE}" pid="4" name="_AuthorEmail">
    <vt:lpwstr>nazman@epicgroup.com.my</vt:lpwstr>
  </property>
  <property fmtid="{D5CDD505-2E9C-101B-9397-08002B2CF9AE}" pid="5" name="_AuthorEmailDisplayName">
    <vt:lpwstr>azman</vt:lpwstr>
  </property>
  <property fmtid="{D5CDD505-2E9C-101B-9397-08002B2CF9AE}" pid="6" name="_ReviewingToolsShownOnce">
    <vt:lpwstr/>
  </property>
</Properties>
</file>